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cl273\Documents\DATA\Veroeff\ARTICLE REPRINTS\"/>
    </mc:Choice>
  </mc:AlternateContent>
  <xr:revisionPtr revIDLastSave="0" documentId="8_{A4D345ED-ED17-466A-BBC9-54AC81004EF7}" xr6:coauthVersionLast="47" xr6:coauthVersionMax="47" xr10:uidLastSave="{00000000-0000-0000-0000-000000000000}"/>
  <bookViews>
    <workbookView xWindow="-96" yWindow="-96" windowWidth="23232" windowHeight="13992" tabRatio="500" xr2:uid="{00000000-000D-0000-FFFF-FFFF00000000}"/>
  </bookViews>
  <sheets>
    <sheet name="Cover Page" sheetId="1" r:id="rId1"/>
    <sheet name="Fperm" sheetId="2" r:id="rId2"/>
  </sheet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L95" i="2" l="1"/>
  <c r="M95" i="2" s="1"/>
  <c r="L94" i="2"/>
  <c r="M94" i="2" s="1"/>
  <c r="O93" i="2"/>
  <c r="N93" i="2"/>
  <c r="M93" i="2"/>
  <c r="P93" i="2" s="1"/>
  <c r="L93" i="2"/>
  <c r="L92" i="2"/>
  <c r="M92" i="2" s="1"/>
  <c r="L91" i="2"/>
  <c r="M91" i="2" s="1"/>
  <c r="P90" i="2"/>
  <c r="M90" i="2"/>
  <c r="O90" i="2" s="1"/>
  <c r="L90" i="2"/>
  <c r="M89" i="2"/>
  <c r="P89" i="2" s="1"/>
  <c r="L89" i="2"/>
  <c r="L88" i="2"/>
  <c r="M88" i="2" s="1"/>
  <c r="L87" i="2"/>
  <c r="M87" i="2" s="1"/>
  <c r="L86" i="2"/>
  <c r="M86" i="2" s="1"/>
  <c r="O85" i="2"/>
  <c r="N85" i="2"/>
  <c r="M85" i="2"/>
  <c r="P85" i="2" s="1"/>
  <c r="L85" i="2"/>
  <c r="L84" i="2"/>
  <c r="M84" i="2" s="1"/>
  <c r="L83" i="2"/>
  <c r="M83" i="2" s="1"/>
  <c r="P82" i="2"/>
  <c r="M82" i="2"/>
  <c r="O82" i="2" s="1"/>
  <c r="L82" i="2"/>
  <c r="M81" i="2"/>
  <c r="P81" i="2" s="1"/>
  <c r="L81" i="2"/>
  <c r="L80" i="2"/>
  <c r="M80" i="2" s="1"/>
  <c r="L79" i="2"/>
  <c r="M79" i="2" s="1"/>
  <c r="L78" i="2"/>
  <c r="M78" i="2" s="1"/>
  <c r="O77" i="2"/>
  <c r="N77" i="2"/>
  <c r="Q77" i="2" s="1"/>
  <c r="M77" i="2"/>
  <c r="P77" i="2" s="1"/>
  <c r="L77" i="2"/>
  <c r="L76" i="2"/>
  <c r="M76" i="2" s="1"/>
  <c r="L75" i="2"/>
  <c r="M75" i="2" s="1"/>
  <c r="P74" i="2"/>
  <c r="M74" i="2"/>
  <c r="O74" i="2" s="1"/>
  <c r="L74" i="2"/>
  <c r="M73" i="2"/>
  <c r="P73" i="2" s="1"/>
  <c r="L73" i="2"/>
  <c r="L72" i="2"/>
  <c r="M72" i="2" s="1"/>
  <c r="L71" i="2"/>
  <c r="M71" i="2" s="1"/>
  <c r="L70" i="2"/>
  <c r="M70" i="2" s="1"/>
  <c r="O69" i="2"/>
  <c r="N69" i="2"/>
  <c r="M69" i="2"/>
  <c r="P69" i="2" s="1"/>
  <c r="L69" i="2"/>
  <c r="L68" i="2"/>
  <c r="M68" i="2" s="1"/>
  <c r="L67" i="2"/>
  <c r="M67" i="2" s="1"/>
  <c r="P66" i="2"/>
  <c r="M66" i="2"/>
  <c r="O66" i="2" s="1"/>
  <c r="L66" i="2"/>
  <c r="M65" i="2"/>
  <c r="P65" i="2" s="1"/>
  <c r="L65" i="2"/>
  <c r="L64" i="2"/>
  <c r="M64" i="2" s="1"/>
  <c r="L63" i="2"/>
  <c r="M63" i="2" s="1"/>
  <c r="L62" i="2"/>
  <c r="M62" i="2" s="1"/>
  <c r="O61" i="2"/>
  <c r="N61" i="2"/>
  <c r="M61" i="2"/>
  <c r="P61" i="2" s="1"/>
  <c r="L61" i="2"/>
  <c r="L60" i="2"/>
  <c r="M60" i="2" s="1"/>
  <c r="L59" i="2"/>
  <c r="M59" i="2" s="1"/>
  <c r="P58" i="2"/>
  <c r="M58" i="2"/>
  <c r="O58" i="2" s="1"/>
  <c r="L58" i="2"/>
  <c r="M57" i="2"/>
  <c r="P57" i="2" s="1"/>
  <c r="L57" i="2"/>
  <c r="L56" i="2"/>
  <c r="M56" i="2" s="1"/>
  <c r="L55" i="2"/>
  <c r="M55" i="2" s="1"/>
  <c r="L54" i="2"/>
  <c r="M54" i="2" s="1"/>
  <c r="O53" i="2"/>
  <c r="N53" i="2"/>
  <c r="Q53" i="2" s="1"/>
  <c r="M53" i="2"/>
  <c r="P53" i="2" s="1"/>
  <c r="L53" i="2"/>
  <c r="L52" i="2"/>
  <c r="M52" i="2" s="1"/>
  <c r="L51" i="2"/>
  <c r="M51" i="2" s="1"/>
  <c r="P50" i="2"/>
  <c r="M50" i="2"/>
  <c r="O50" i="2" s="1"/>
  <c r="L50" i="2"/>
  <c r="M49" i="2"/>
  <c r="P49" i="2" s="1"/>
  <c r="L49" i="2"/>
  <c r="L48" i="2"/>
  <c r="M48" i="2" s="1"/>
  <c r="L47" i="2"/>
  <c r="M47" i="2" s="1"/>
  <c r="L46" i="2"/>
  <c r="M46" i="2" s="1"/>
  <c r="O45" i="2"/>
  <c r="N45" i="2"/>
  <c r="M45" i="2"/>
  <c r="P45" i="2" s="1"/>
  <c r="L45" i="2"/>
  <c r="L44" i="2"/>
  <c r="M44" i="2" s="1"/>
  <c r="L43" i="2"/>
  <c r="M43" i="2" s="1"/>
  <c r="P42" i="2"/>
  <c r="M42" i="2"/>
  <c r="O42" i="2" s="1"/>
  <c r="L42" i="2"/>
  <c r="M41" i="2"/>
  <c r="P41" i="2" s="1"/>
  <c r="L41" i="2"/>
  <c r="L40" i="2"/>
  <c r="M40" i="2" s="1"/>
  <c r="L39" i="2"/>
  <c r="M39" i="2" s="1"/>
  <c r="L38" i="2"/>
  <c r="M38" i="2" s="1"/>
  <c r="O37" i="2"/>
  <c r="N37" i="2"/>
  <c r="Q37" i="2" s="1"/>
  <c r="M37" i="2"/>
  <c r="P37" i="2" s="1"/>
  <c r="L37" i="2"/>
  <c r="L36" i="2"/>
  <c r="M36" i="2" s="1"/>
  <c r="L35" i="2"/>
  <c r="M35" i="2" s="1"/>
  <c r="P34" i="2"/>
  <c r="M34" i="2"/>
  <c r="O34" i="2" s="1"/>
  <c r="L34" i="2"/>
  <c r="M33" i="2"/>
  <c r="P33" i="2" s="1"/>
  <c r="L33" i="2"/>
  <c r="L32" i="2"/>
  <c r="M32" i="2" s="1"/>
  <c r="L31" i="2"/>
  <c r="M31" i="2" s="1"/>
  <c r="L30" i="2"/>
  <c r="M30" i="2" s="1"/>
  <c r="O29" i="2"/>
  <c r="N29" i="2"/>
  <c r="M29" i="2"/>
  <c r="P29" i="2" s="1"/>
  <c r="L29" i="2"/>
  <c r="L28" i="2"/>
  <c r="M28" i="2" s="1"/>
  <c r="L27" i="2"/>
  <c r="M27" i="2" s="1"/>
  <c r="P26" i="2"/>
  <c r="M26" i="2"/>
  <c r="O26" i="2" s="1"/>
  <c r="L26" i="2"/>
  <c r="M25" i="2"/>
  <c r="P25" i="2" s="1"/>
  <c r="L25" i="2"/>
  <c r="L24" i="2"/>
  <c r="M24" i="2" s="1"/>
  <c r="L23" i="2"/>
  <c r="M23" i="2" s="1"/>
  <c r="L22" i="2"/>
  <c r="M22" i="2" s="1"/>
  <c r="O21" i="2"/>
  <c r="N21" i="2"/>
  <c r="M21" i="2"/>
  <c r="P21" i="2" s="1"/>
  <c r="L21" i="2"/>
  <c r="L20" i="2"/>
  <c r="M20" i="2" s="1"/>
  <c r="L19" i="2"/>
  <c r="M19" i="2" s="1"/>
  <c r="P18" i="2"/>
  <c r="M18" i="2"/>
  <c r="O18" i="2" s="1"/>
  <c r="L18" i="2"/>
  <c r="M17" i="2"/>
  <c r="P17" i="2" s="1"/>
  <c r="L17" i="2"/>
  <c r="L16" i="2"/>
  <c r="M16" i="2" s="1"/>
  <c r="L15" i="2"/>
  <c r="M15" i="2" s="1"/>
  <c r="L14" i="2"/>
  <c r="M14" i="2" s="1"/>
  <c r="O13" i="2"/>
  <c r="N13" i="2"/>
  <c r="Q13" i="2" s="1"/>
  <c r="M13" i="2"/>
  <c r="P13" i="2" s="1"/>
  <c r="L13" i="2"/>
  <c r="L12" i="2"/>
  <c r="M12" i="2" s="1"/>
  <c r="L11" i="2"/>
  <c r="M11" i="2" s="1"/>
  <c r="P10" i="2"/>
  <c r="M10" i="2"/>
  <c r="O10" i="2" s="1"/>
  <c r="L10" i="2"/>
  <c r="M9" i="2"/>
  <c r="P9" i="2" s="1"/>
  <c r="L9" i="2"/>
  <c r="P22" i="2" l="1"/>
  <c r="O22" i="2"/>
  <c r="N22" i="2"/>
  <c r="P32" i="2"/>
  <c r="O32" i="2"/>
  <c r="N32" i="2"/>
  <c r="Q32" i="2" s="1"/>
  <c r="P59" i="2"/>
  <c r="O59" i="2"/>
  <c r="N59" i="2"/>
  <c r="Q59" i="2" s="1"/>
  <c r="P86" i="2"/>
  <c r="O86" i="2"/>
  <c r="N86" i="2"/>
  <c r="P88" i="2"/>
  <c r="O88" i="2"/>
  <c r="N88" i="2"/>
  <c r="Q88" i="2" s="1"/>
  <c r="P15" i="2"/>
  <c r="O15" i="2"/>
  <c r="N15" i="2"/>
  <c r="P52" i="2"/>
  <c r="O52" i="2"/>
  <c r="N52" i="2"/>
  <c r="Q52" i="2" s="1"/>
  <c r="P79" i="2"/>
  <c r="O79" i="2"/>
  <c r="N79" i="2"/>
  <c r="Q79" i="2" s="1"/>
  <c r="P60" i="2"/>
  <c r="O60" i="2"/>
  <c r="N60" i="2"/>
  <c r="Q69" i="2"/>
  <c r="P16" i="2"/>
  <c r="O16" i="2"/>
  <c r="N16" i="2"/>
  <c r="Q16" i="2" s="1"/>
  <c r="P43" i="2"/>
  <c r="O43" i="2"/>
  <c r="N43" i="2"/>
  <c r="Q61" i="2"/>
  <c r="P70" i="2"/>
  <c r="O70" i="2"/>
  <c r="N70" i="2"/>
  <c r="P80" i="2"/>
  <c r="O80" i="2"/>
  <c r="N80" i="2"/>
  <c r="Q80" i="2" s="1"/>
  <c r="P87" i="2"/>
  <c r="O87" i="2"/>
  <c r="N87" i="2"/>
  <c r="P78" i="2"/>
  <c r="O78" i="2"/>
  <c r="N78" i="2"/>
  <c r="Q78" i="2" s="1"/>
  <c r="P44" i="2"/>
  <c r="O44" i="2"/>
  <c r="N44" i="2"/>
  <c r="P71" i="2"/>
  <c r="O71" i="2"/>
  <c r="N71" i="2"/>
  <c r="Q71" i="2" s="1"/>
  <c r="N35" i="2"/>
  <c r="P35" i="2"/>
  <c r="O35" i="2"/>
  <c r="P62" i="2"/>
  <c r="O62" i="2"/>
  <c r="N62" i="2"/>
  <c r="P72" i="2"/>
  <c r="O72" i="2"/>
  <c r="N72" i="2"/>
  <c r="Q72" i="2" s="1"/>
  <c r="P36" i="2"/>
  <c r="O36" i="2"/>
  <c r="N36" i="2"/>
  <c r="Q36" i="2" s="1"/>
  <c r="P63" i="2"/>
  <c r="O63" i="2"/>
  <c r="N63" i="2"/>
  <c r="N27" i="2"/>
  <c r="Q27" i="2" s="1"/>
  <c r="P27" i="2"/>
  <c r="O27" i="2"/>
  <c r="Q45" i="2"/>
  <c r="P54" i="2"/>
  <c r="O54" i="2"/>
  <c r="N54" i="2"/>
  <c r="P64" i="2"/>
  <c r="O64" i="2"/>
  <c r="N64" i="2"/>
  <c r="Q64" i="2" s="1"/>
  <c r="P91" i="2"/>
  <c r="O91" i="2"/>
  <c r="N91" i="2"/>
  <c r="Q91" i="2" s="1"/>
  <c r="P28" i="2"/>
  <c r="O28" i="2"/>
  <c r="N28" i="2"/>
  <c r="P55" i="2"/>
  <c r="O55" i="2"/>
  <c r="N55" i="2"/>
  <c r="P92" i="2"/>
  <c r="O92" i="2"/>
  <c r="N92" i="2"/>
  <c r="P51" i="2"/>
  <c r="O51" i="2"/>
  <c r="N51" i="2"/>
  <c r="P19" i="2"/>
  <c r="O19" i="2"/>
  <c r="N19" i="2"/>
  <c r="P46" i="2"/>
  <c r="O46" i="2"/>
  <c r="N46" i="2"/>
  <c r="P56" i="2"/>
  <c r="O56" i="2"/>
  <c r="N56" i="2"/>
  <c r="P83" i="2"/>
  <c r="O83" i="2"/>
  <c r="N83" i="2"/>
  <c r="Q83" i="2" s="1"/>
  <c r="P20" i="2"/>
  <c r="O20" i="2"/>
  <c r="N20" i="2"/>
  <c r="P47" i="2"/>
  <c r="O47" i="2"/>
  <c r="N47" i="2"/>
  <c r="Q47" i="2" s="1"/>
  <c r="P84" i="2"/>
  <c r="O84" i="2"/>
  <c r="N84" i="2"/>
  <c r="P24" i="2"/>
  <c r="O24" i="2"/>
  <c r="N24" i="2"/>
  <c r="Q24" i="2" s="1"/>
  <c r="P11" i="2"/>
  <c r="N11" i="2"/>
  <c r="O11" i="2"/>
  <c r="Q29" i="2"/>
  <c r="P38" i="2"/>
  <c r="O38" i="2"/>
  <c r="N38" i="2"/>
  <c r="P48" i="2"/>
  <c r="O48" i="2"/>
  <c r="N48" i="2"/>
  <c r="Q48" i="2" s="1"/>
  <c r="P75" i="2"/>
  <c r="O75" i="2"/>
  <c r="N75" i="2"/>
  <c r="Q93" i="2"/>
  <c r="P14" i="2"/>
  <c r="O14" i="2"/>
  <c r="N14" i="2"/>
  <c r="P12" i="2"/>
  <c r="O12" i="2"/>
  <c r="N12" i="2"/>
  <c r="Q12" i="2" s="1"/>
  <c r="P39" i="2"/>
  <c r="O39" i="2"/>
  <c r="N39" i="2"/>
  <c r="P76" i="2"/>
  <c r="O76" i="2"/>
  <c r="N76" i="2"/>
  <c r="Q76" i="2" s="1"/>
  <c r="O23" i="2"/>
  <c r="P23" i="2"/>
  <c r="N23" i="2"/>
  <c r="Q21" i="2"/>
  <c r="P30" i="2"/>
  <c r="O30" i="2"/>
  <c r="N30" i="2"/>
  <c r="P40" i="2"/>
  <c r="O40" i="2"/>
  <c r="N40" i="2"/>
  <c r="Q40" i="2" s="1"/>
  <c r="P67" i="2"/>
  <c r="O67" i="2"/>
  <c r="N67" i="2"/>
  <c r="Q85" i="2"/>
  <c r="P94" i="2"/>
  <c r="O94" i="2"/>
  <c r="N94" i="2"/>
  <c r="P31" i="2"/>
  <c r="O31" i="2"/>
  <c r="N31" i="2"/>
  <c r="P68" i="2"/>
  <c r="O68" i="2"/>
  <c r="N68" i="2"/>
  <c r="P95" i="2"/>
  <c r="O95" i="2"/>
  <c r="N95" i="2"/>
  <c r="Q95" i="2" s="1"/>
  <c r="N9" i="2"/>
  <c r="Q9" i="2" s="1"/>
  <c r="N17" i="2"/>
  <c r="Q17" i="2" s="1"/>
  <c r="N25" i="2"/>
  <c r="Q25" i="2" s="1"/>
  <c r="N33" i="2"/>
  <c r="Q33" i="2" s="1"/>
  <c r="N41" i="2"/>
  <c r="Q41" i="2" s="1"/>
  <c r="N49" i="2"/>
  <c r="Q49" i="2" s="1"/>
  <c r="N57" i="2"/>
  <c r="N65" i="2"/>
  <c r="Q65" i="2" s="1"/>
  <c r="N73" i="2"/>
  <c r="N81" i="2"/>
  <c r="N89" i="2"/>
  <c r="O9" i="2"/>
  <c r="O17" i="2"/>
  <c r="O25" i="2"/>
  <c r="O33" i="2"/>
  <c r="O41" i="2"/>
  <c r="O49" i="2"/>
  <c r="O57" i="2"/>
  <c r="O65" i="2"/>
  <c r="O73" i="2"/>
  <c r="O81" i="2"/>
  <c r="O89" i="2"/>
  <c r="N10" i="2"/>
  <c r="Q10" i="2" s="1"/>
  <c r="N18" i="2"/>
  <c r="Q18" i="2" s="1"/>
  <c r="N26" i="2"/>
  <c r="Q26" i="2" s="1"/>
  <c r="N34" i="2"/>
  <c r="Q34" i="2" s="1"/>
  <c r="N42" i="2"/>
  <c r="Q42" i="2" s="1"/>
  <c r="N50" i="2"/>
  <c r="Q50" i="2" s="1"/>
  <c r="N58" i="2"/>
  <c r="Q58" i="2" s="1"/>
  <c r="N66" i="2"/>
  <c r="Q66" i="2" s="1"/>
  <c r="N74" i="2"/>
  <c r="Q74" i="2" s="1"/>
  <c r="N82" i="2"/>
  <c r="Q82" i="2" s="1"/>
  <c r="N90" i="2"/>
  <c r="Q90" i="2" s="1"/>
  <c r="Q57" i="2" l="1"/>
  <c r="Q94" i="2"/>
  <c r="Q19" i="2"/>
  <c r="Q51" i="2"/>
  <c r="Q67" i="2"/>
  <c r="Q39" i="2"/>
  <c r="Q38" i="2"/>
  <c r="Q20" i="2"/>
  <c r="Q87" i="2"/>
  <c r="Q86" i="2"/>
  <c r="Q54" i="2"/>
  <c r="Q62" i="2"/>
  <c r="Q60" i="2"/>
  <c r="Q92" i="2"/>
  <c r="Q11" i="2"/>
  <c r="Q55" i="2"/>
  <c r="Q68" i="2"/>
  <c r="Q30" i="2"/>
  <c r="Q14" i="2"/>
  <c r="Q56" i="2"/>
  <c r="Q35" i="2"/>
  <c r="Q70" i="2"/>
  <c r="Q89" i="2"/>
  <c r="Q28" i="2"/>
  <c r="Q63" i="2"/>
  <c r="Q31" i="2"/>
  <c r="Q46" i="2"/>
  <c r="Q22" i="2"/>
  <c r="Q81" i="2"/>
  <c r="Q73" i="2"/>
  <c r="Q23" i="2"/>
  <c r="Q75" i="2"/>
  <c r="Q84" i="2"/>
  <c r="Q44" i="2"/>
  <c r="Q43" i="2"/>
  <c r="Q15" i="2"/>
</calcChain>
</file>

<file path=xl/sharedStrings.xml><?xml version="1.0" encoding="utf-8"?>
<sst xmlns="http://schemas.openxmlformats.org/spreadsheetml/2006/main" count="210" uniqueCount="77">
  <si>
    <t>Supporting Information for:</t>
  </si>
  <si>
    <t>A greenhouse gas inventory model for biochar additions to soil</t>
  </si>
  <si>
    <r>
      <rPr>
        <sz val="14"/>
        <rFont val="Arial"/>
        <family val="2"/>
        <charset val="1"/>
      </rPr>
      <t>Dominic Woolf,</t>
    </r>
    <r>
      <rPr>
        <vertAlign val="superscript"/>
        <sz val="14"/>
        <rFont val="Arial"/>
        <family val="2"/>
        <charset val="1"/>
      </rPr>
      <t>∗,†,‡</t>
    </r>
    <r>
      <rPr>
        <sz val="14"/>
        <rFont val="Arial"/>
        <family val="2"/>
        <charset val="1"/>
      </rPr>
      <t xml:space="preserve"> Johannes Lehmann,</t>
    </r>
    <r>
      <rPr>
        <vertAlign val="superscript"/>
        <sz val="14"/>
        <rFont val="Arial"/>
        <family val="2"/>
        <charset val="1"/>
      </rPr>
      <t>†,‡</t>
    </r>
    <r>
      <rPr>
        <sz val="14"/>
        <rFont val="Arial"/>
        <family val="2"/>
        <charset val="1"/>
      </rPr>
      <t xml:space="preserve"> Stephen Ogle,</t>
    </r>
    <r>
      <rPr>
        <vertAlign val="superscript"/>
        <sz val="14"/>
        <rFont val="Arial"/>
        <family val="2"/>
        <charset val="1"/>
      </rPr>
      <t>¶</t>
    </r>
    <r>
      <rPr>
        <sz val="14"/>
        <rFont val="Arial"/>
        <family val="2"/>
        <charset val="1"/>
      </rPr>
      <t xml:space="preserve"> Ayaka W. Kishimoto-Mo,</t>
    </r>
    <r>
      <rPr>
        <vertAlign val="superscript"/>
        <sz val="14"/>
        <rFont val="Arial"/>
        <family val="2"/>
        <charset val="1"/>
      </rPr>
      <t>§</t>
    </r>
    <r>
      <rPr>
        <sz val="14"/>
        <rFont val="Arial"/>
        <family val="2"/>
        <charset val="1"/>
      </rPr>
      <t xml:space="preserve"> Brian McConkey,</t>
    </r>
    <r>
      <rPr>
        <vertAlign val="superscript"/>
        <sz val="14"/>
        <rFont val="Arial"/>
        <family val="2"/>
        <charset val="1"/>
      </rPr>
      <t>‖</t>
    </r>
    <r>
      <rPr>
        <sz val="14"/>
        <rFont val="Arial"/>
        <family val="2"/>
        <charset val="1"/>
      </rPr>
      <t xml:space="preserve"> and Jeffrey Baldock</t>
    </r>
    <r>
      <rPr>
        <sz val="10"/>
        <rFont val="Arial"/>
        <family val="2"/>
        <charset val="1"/>
      </rPr>
      <t>┴</t>
    </r>
  </si>
  <si>
    <r>
      <rPr>
        <i/>
        <sz val="14"/>
        <rFont val="Arial"/>
        <family val="2"/>
        <charset val="1"/>
      </rPr>
      <t xml:space="preserve">Environmental Science and Technology </t>
    </r>
    <r>
      <rPr>
        <sz val="14"/>
        <rFont val="Arial"/>
        <family val="2"/>
        <charset val="1"/>
      </rPr>
      <t>(2021)</t>
    </r>
  </si>
  <si>
    <r>
      <rPr>
        <vertAlign val="superscript"/>
        <sz val="11"/>
        <rFont val="Arial"/>
        <family val="2"/>
        <charset val="1"/>
      </rPr>
      <t>†</t>
    </r>
    <r>
      <rPr>
        <sz val="11"/>
        <rFont val="Arial"/>
        <family val="2"/>
        <charset val="1"/>
      </rPr>
      <t>School of Integrative Plant Sciences, Cornell University, Ithaca, NY 14953, USA</t>
    </r>
  </si>
  <si>
    <r>
      <rPr>
        <vertAlign val="superscript"/>
        <sz val="11"/>
        <rFont val="Arial"/>
        <family val="2"/>
        <charset val="1"/>
      </rPr>
      <t>‡</t>
    </r>
    <r>
      <rPr>
        <sz val="11"/>
        <rFont val="Arial"/>
        <family val="2"/>
        <charset val="1"/>
      </rPr>
      <t>Cornell Atkinson Center for Sustainability, Cornell University, Ithaca NY, 14953, USA</t>
    </r>
  </si>
  <si>
    <r>
      <rPr>
        <vertAlign val="superscript"/>
        <sz val="11"/>
        <rFont val="Arial"/>
        <family val="2"/>
        <charset val="1"/>
      </rPr>
      <t>¶</t>
    </r>
    <r>
      <rPr>
        <sz val="11"/>
        <rFont val="Arial"/>
        <family val="2"/>
        <charset val="1"/>
      </rPr>
      <t>Natural Resource Ecology Laboratory, Colorado State University, Fort Collins, CO 80523, USA</t>
    </r>
  </si>
  <si>
    <r>
      <rPr>
        <vertAlign val="superscript"/>
        <sz val="11"/>
        <rFont val="Arial"/>
        <family val="2"/>
        <charset val="1"/>
      </rPr>
      <t>§</t>
    </r>
    <r>
      <rPr>
        <sz val="11"/>
        <rFont val="Arial"/>
        <family val="2"/>
        <charset val="1"/>
      </rPr>
      <t>National Agriculture and Food Research Organization, Ibaraki 305-8517, Japan</t>
    </r>
  </si>
  <si>
    <r>
      <rPr>
        <vertAlign val="superscript"/>
        <sz val="11"/>
        <rFont val="Arial"/>
        <family val="2"/>
        <charset val="1"/>
      </rPr>
      <t>‖</t>
    </r>
    <r>
      <rPr>
        <sz val="11"/>
        <rFont val="Arial"/>
        <family val="2"/>
        <charset val="1"/>
      </rPr>
      <t>Ministry of Agriculture and Agri-Food, Canada</t>
    </r>
  </si>
  <si>
    <t>┴CSIRO - Commonwealth Scientific and Industrial Research Organisation, Australia</t>
  </si>
  <si>
    <t>Email: d.woolf@cornell.edu</t>
  </si>
  <si>
    <r>
      <rPr>
        <b/>
        <sz val="12"/>
        <rFont val="Arial"/>
        <family val="2"/>
        <charset val="1"/>
      </rPr>
      <t>Contents</t>
    </r>
    <r>
      <rPr>
        <sz val="12"/>
        <rFont val="Arial"/>
        <family val="2"/>
        <charset val="1"/>
      </rPr>
      <t>: This file contain a single spreadsheet table, which provides the data used to derive the permanence factors for biochar, together with their respective references. The spreadsheet also provides functionality to recalculate the fraction of biochar remaining after decomposition (Fperm) for different time periods and for different soil temperatures.</t>
    </r>
  </si>
  <si>
    <t>Target soil temperature (°C), at which Fperm is calculated</t>
  </si>
  <si>
    <t>Time period over which Fperm is defined (years)</t>
  </si>
  <si>
    <t>These columns calculate Fperm (the fraction of biochar carbon remaining after the length of time specified in cell M2), at the soil temperature specified in cell M1.</t>
  </si>
  <si>
    <r>
      <rPr>
        <b/>
        <sz val="12"/>
        <rFont val="Arial"/>
        <family val="2"/>
        <charset val="1"/>
      </rPr>
      <t>These columns provide the multipool exponential decay coefficients, derived by regression of the experimental mineralization data. C1, C2 and C3 are the fractions of biochar carbon in each pool (dimensionless), and k1, k2 and k3 are their respective decay constants (year</t>
    </r>
    <r>
      <rPr>
        <b/>
        <vertAlign val="superscript"/>
        <sz val="12"/>
        <rFont val="Arial"/>
        <family val="2"/>
        <charset val="1"/>
      </rPr>
      <t>-1</t>
    </r>
    <r>
      <rPr>
        <b/>
        <sz val="12"/>
        <rFont val="Arial"/>
        <family val="2"/>
        <charset val="1"/>
      </rPr>
      <t>)</t>
    </r>
  </si>
  <si>
    <t>Q10 is calculated as the average value of Q10 over the temperature range from the experimental incubation temperature to the target soil temperature for Fperm.  This average is calculated by integrating the Q10 regression curve from Lehmann et al. (2015) over the temperature interval then dividing by the temperature interval</t>
  </si>
  <si>
    <t>fT is the ratio of the decay rate constant at the experimental temperature to the rate constant at the target temperature, as defined by the Q10 in the previous column</t>
  </si>
  <si>
    <t>These columns are the decay rate constants adjusted from the experimental temperature to the target soil temperature, using the ratio (fT) in the previous column</t>
  </si>
  <si>
    <t>Fperm is the fraction of biochar carbon remaining after the specifeid time, at the specified soil temperature</t>
  </si>
  <si>
    <t>Reference</t>
  </si>
  <si>
    <t>Feedstock</t>
  </si>
  <si>
    <t>Pyrolysis temperature (°C)</t>
  </si>
  <si>
    <t>Molar Hydrogen to organic carbon ratio of the biochar</t>
  </si>
  <si>
    <r>
      <rPr>
        <b/>
        <sz val="12"/>
        <rFont val="Arial"/>
        <family val="2"/>
        <charset val="1"/>
      </rPr>
      <t>Temperature at which decomposition experiment was conducted (</t>
    </r>
    <r>
      <rPr>
        <b/>
        <sz val="12"/>
        <rFont val="Calibri"/>
        <family val="2"/>
        <charset val="1"/>
      </rPr>
      <t>°</t>
    </r>
    <r>
      <rPr>
        <b/>
        <sz val="12"/>
        <rFont val="Arial"/>
        <family val="2"/>
        <charset val="1"/>
      </rPr>
      <t>C)</t>
    </r>
  </si>
  <si>
    <t>C1</t>
  </si>
  <si>
    <t>C2</t>
  </si>
  <si>
    <t>C3</t>
  </si>
  <si>
    <t>k1</t>
  </si>
  <si>
    <t>k2</t>
  </si>
  <si>
    <t>k3</t>
  </si>
  <si>
    <t>Q10</t>
  </si>
  <si>
    <t>fT</t>
  </si>
  <si>
    <t>k1_fperm</t>
  </si>
  <si>
    <t>k2_fperm</t>
  </si>
  <si>
    <t>k3_fperm</t>
  </si>
  <si>
    <t>Fperm</t>
  </si>
  <si>
    <r>
      <rPr>
        <sz val="12"/>
        <rFont val="Calibri"/>
        <family val="1"/>
        <charset val="1"/>
        <scheme val="minor"/>
      </rPr>
      <t xml:space="preserve">Budai, A., Rasse, D. P., Lagomarsino, A., Lerch, T. Z. &amp; Paruch, L. Biochar persistence, priming and microbial responses to pyrolysis temperature series. </t>
    </r>
    <r>
      <rPr>
        <i/>
        <sz val="12"/>
        <rFont val="Calibri"/>
        <family val="1"/>
        <charset val="1"/>
        <scheme val="minor"/>
      </rPr>
      <t>Biol. Fertil. Soils</t>
    </r>
    <r>
      <rPr>
        <sz val="12"/>
        <rFont val="Calibri"/>
        <family val="1"/>
        <charset val="1"/>
        <scheme val="minor"/>
      </rPr>
      <t xml:space="preserve"> </t>
    </r>
    <r>
      <rPr>
        <b/>
        <sz val="12"/>
        <rFont val="Calibri"/>
        <family val="1"/>
        <charset val="1"/>
        <scheme val="minor"/>
      </rPr>
      <t>52</t>
    </r>
    <r>
      <rPr>
        <sz val="12"/>
        <rFont val="Calibri"/>
        <family val="1"/>
        <charset val="1"/>
        <scheme val="minor"/>
      </rPr>
      <t>, 749-761 (2016).</t>
    </r>
  </si>
  <si>
    <t>Corn cob</t>
  </si>
  <si>
    <t>Miscanthus</t>
  </si>
  <si>
    <t>Dharmakeerthi, R. S., Hanley, K., Whitman, T., Woolf, D., &amp; Lehmann, J. (2015). Organic carbon dynamics in soils with pyrogenic organic matter that received plant residue additions over seven years. Soil Biology and Biochemistry, 88, 268-274.</t>
  </si>
  <si>
    <t>mango wood</t>
  </si>
  <si>
    <t>Fang, Y., Singh, B., Singh, B. P., &amp; Krull, E. (2014). Biochar carbon stability in four contrasting soils. European Journal of Soil Science, 65(1), 60-71.</t>
  </si>
  <si>
    <t>Eucalyptus wood 450C</t>
  </si>
  <si>
    <t>Eucalyptus wood 550C</t>
  </si>
  <si>
    <r>
      <rPr>
        <sz val="12"/>
        <rFont val="Calibri"/>
        <family val="1"/>
        <charset val="1"/>
        <scheme val="minor"/>
      </rPr>
      <t xml:space="preserve">Fang, Y. et al. Interactive carbon priming, microbial response and biochar persistence in a Vertisol with varied inputs of biochar and labile organic matter. </t>
    </r>
    <r>
      <rPr>
        <i/>
        <sz val="12"/>
        <rFont val="Calibri"/>
        <family val="1"/>
        <charset val="1"/>
        <scheme val="minor"/>
      </rPr>
      <t>Eur. J. Soil Sci.</t>
    </r>
    <r>
      <rPr>
        <sz val="12"/>
        <rFont val="Calibri"/>
        <family val="1"/>
        <charset val="1"/>
        <scheme val="minor"/>
      </rPr>
      <t xml:space="preserve"> </t>
    </r>
    <r>
      <rPr>
        <b/>
        <sz val="12"/>
        <rFont val="Calibri"/>
        <family val="1"/>
        <charset val="1"/>
        <scheme val="minor"/>
      </rPr>
      <t>70</t>
    </r>
    <r>
      <rPr>
        <sz val="12"/>
        <rFont val="Calibri"/>
        <family val="1"/>
        <charset val="1"/>
        <scheme val="minor"/>
      </rPr>
      <t>, 960-974 (2019)</t>
    </r>
  </si>
  <si>
    <t>Eucalyptus saligna wood</t>
  </si>
  <si>
    <t>Herath, H. M. S. K., Camps‐Arbestain, M., Hedley, M. J., Kirschbaum, M. U. F., Wang, T., &amp; Van Hale, R. (2015). Experimental evidence for sequestering C with biochar by avoidance of CO 2 emissions from original feedstock and protection of native soil organic matter. Gcb Bioenergy, 7(3), 512-526.</t>
  </si>
  <si>
    <t>corn stover, 350C,  36°C min</t>
  </si>
  <si>
    <t>corn stover., 550C, 51 °C min</t>
  </si>
  <si>
    <t>Kuzyakov, Y., Bogomolova, I., &amp; Glaser, B. (2014). Biochar stability in soil: decomposition during eight years and transformation as assessed by compound-specific 14C analysis. Soil Biology and Biochemistry, 70, 229-236.</t>
  </si>
  <si>
    <t>Lolium Perenne</t>
  </si>
  <si>
    <r>
      <rPr>
        <sz val="12"/>
        <rFont val="Calibri"/>
        <family val="1"/>
        <charset val="1"/>
        <scheme val="minor"/>
      </rPr>
      <t xml:space="preserve">Liu, B. et al. A fast chemical oxidation method for predicting the long-term mineralization of biochar in soils. </t>
    </r>
    <r>
      <rPr>
        <i/>
        <sz val="12"/>
        <rFont val="Calibri"/>
        <family val="1"/>
        <charset val="1"/>
        <scheme val="minor"/>
      </rPr>
      <t>Sci. Tot. Environ.</t>
    </r>
    <r>
      <rPr>
        <sz val="12"/>
        <rFont val="Calibri"/>
        <family val="1"/>
        <charset val="1"/>
        <scheme val="minor"/>
      </rPr>
      <t xml:space="preserve"> </t>
    </r>
    <r>
      <rPr>
        <b/>
        <sz val="12"/>
        <rFont val="Calibri"/>
        <family val="1"/>
        <charset val="1"/>
        <scheme val="minor"/>
      </rPr>
      <t>718</t>
    </r>
    <r>
      <rPr>
        <sz val="12"/>
        <rFont val="Calibri"/>
        <family val="1"/>
        <charset val="1"/>
        <scheme val="minor"/>
      </rPr>
      <t>, 137390 (2020)</t>
    </r>
  </si>
  <si>
    <t>wheat straw</t>
  </si>
  <si>
    <t>Major, J., Lehmann, J., Rondon, M., &amp; Goodale, C. (2010). Fate of soil‐applied black carbon: downward migration, leaching and soil respiration. Global Change Biology, 16(4), 1366-1379.</t>
  </si>
  <si>
    <t>Liu, B. et al. A fast chemical oxidation method for predicting the long-term mineralization of biochar in soils. Sci. Tot. Environ. 718, 137390 (2020)</t>
  </si>
  <si>
    <t>Singh, B. P., Cowie, A. L., &amp; Smernik, R. J. (2012). Biochar carbon stability in a clayey soil as a function of feedstock and pyrolysis temperature. Environmental science &amp; technology, 46(21), 11770-11778.</t>
  </si>
  <si>
    <t>Eucalyptus wood 400</t>
  </si>
  <si>
    <t>Eucalyptus wood 550</t>
  </si>
  <si>
    <t>Eucalyptus leaves 400</t>
  </si>
  <si>
    <t>Eucalyptus leaves 550</t>
  </si>
  <si>
    <t>Papermill sludge 550</t>
  </si>
  <si>
    <t>Poultry litter</t>
  </si>
  <si>
    <t>Poultry litter 550</t>
  </si>
  <si>
    <t>Cow manure</t>
  </si>
  <si>
    <t>Cow manure 550</t>
  </si>
  <si>
    <t>Wu, M., Han, X., Zhong, T., Yuan, M., &amp; Wu, W. (2016). Soil organic carbon content affects the stability of biochar in paddy soil. Agriculture, Ecosystems &amp; Environment, 223, 59-66.</t>
  </si>
  <si>
    <t>Rice straw</t>
  </si>
  <si>
    <t>Zimmerman, A. R. &amp; Gao, B. (2013) The stability of biochar in the environment,. In: Biochar and Soil Biota, eds. N. Ladygina &amp; F. Rineau, pp. 1-40. Boca Raton, USA: CRC Press</t>
  </si>
  <si>
    <t>grass</t>
  </si>
  <si>
    <t>oak</t>
  </si>
  <si>
    <t>Zimmerman, A. R. (2010). Abiotic and microbial oxidation of laboratory-produced black carbon (biochar). Environmental science &amp; technology, 44(4), 1295-1301.</t>
  </si>
  <si>
    <t>cedar</t>
  </si>
  <si>
    <t>bubinga</t>
  </si>
  <si>
    <t>sugar cane</t>
  </si>
  <si>
    <t>pine (all biotic)</t>
  </si>
  <si>
    <t>pine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</si>
</sst>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name val="Arial"/>
      <family val="2"/>
      <charset val="1"/>
    </font>
    <font>
      <vertAlign val="superscript"/>
      <sz val="14"/>
      <name val="Arial"/>
      <family val="2"/>
      <charset val="1"/>
    </font>
    <font>
      <sz val="10"/>
      <name val="Arial"/>
      <family val="2"/>
      <charset val="1"/>
    </font>
    <font>
      <i/>
      <sz val="14"/>
      <name val="Arial"/>
      <family val="2"/>
      <charset val="1"/>
    </font>
    <font>
      <vertAlign val="superscript"/>
      <sz val="11"/>
      <name val="Arial"/>
      <family val="2"/>
      <charset val="1"/>
    </font>
    <font>
      <sz val="11"/>
      <name val="Arial"/>
      <family val="2"/>
      <charset val="1"/>
    </font>
    <font>
      <b/>
      <sz val="12"/>
      <name val="Arial"/>
      <family val="2"/>
      <charset val="1"/>
    </font>
    <font>
      <sz val="12"/>
      <name val="Arial"/>
      <family val="2"/>
      <charset val="1"/>
    </font>
    <font>
      <b/>
      <vertAlign val="superscript"/>
      <sz val="12"/>
      <name val="Arial"/>
      <family val="2"/>
      <charset val="1"/>
    </font>
    <font>
      <b/>
      <sz val="12"/>
      <name val="Calibri"/>
      <family val="2"/>
      <charset val="1"/>
    </font>
    <font>
      <sz val="12"/>
      <name val="Calibri"/>
      <family val="1"/>
      <charset val="1"/>
      <scheme val="minor"/>
    </font>
    <font>
      <i/>
      <sz val="12"/>
      <name val="Calibri"/>
      <family val="1"/>
      <charset val="1"/>
      <scheme val="minor"/>
    </font>
    <font>
      <b/>
      <sz val="12"/>
      <name val="Calibri"/>
      <family val="1"/>
      <charset val="1"/>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
    <xf numFmtId="0" fontId="0" fillId="0" borderId="0" xfId="0"/>
    <xf numFmtId="0" fontId="0" fillId="0" borderId="0" xfId="0"/>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d.woolf@cornell.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5"/>
  <sheetViews>
    <sheetView tabSelected="1" zoomScale="120" zoomScaleNormal="120" workbookViewId="0">
      <selection activeCell="B23" sqref="B23"/>
    </sheetView>
  </sheetViews>
  <sheetFormatPr defaultColWidth="11.5234375" defaultRowHeight="14.4" x14ac:dyDescent="0.55000000000000004"/>
  <cols>
    <col min="2" max="2" width="141" customWidth="1"/>
  </cols>
  <sheetData>
    <row r="1" spans="2:2" x14ac:dyDescent="0.55000000000000004">
      <c r="B1" t="s">
        <v>0</v>
      </c>
    </row>
    <row r="2" spans="2:2" x14ac:dyDescent="0.55000000000000004">
      <c r="B2" t="s">
        <v>1</v>
      </c>
    </row>
    <row r="3" spans="2:2" ht="19.8" x14ac:dyDescent="0.55000000000000004">
      <c r="B3" t="s">
        <v>2</v>
      </c>
    </row>
    <row r="4" spans="2:2" ht="17.7" x14ac:dyDescent="0.6">
      <c r="B4" t="s">
        <v>3</v>
      </c>
    </row>
    <row r="6" spans="2:2" ht="16.5" x14ac:dyDescent="0.55000000000000004">
      <c r="B6" t="s">
        <v>4</v>
      </c>
    </row>
    <row r="7" spans="2:2" ht="16.5" x14ac:dyDescent="0.55000000000000004">
      <c r="B7" t="s">
        <v>5</v>
      </c>
    </row>
    <row r="8" spans="2:2" ht="16.5" x14ac:dyDescent="0.55000000000000004">
      <c r="B8" t="s">
        <v>6</v>
      </c>
    </row>
    <row r="9" spans="2:2" ht="16.5" x14ac:dyDescent="0.55000000000000004">
      <c r="B9" t="s">
        <v>7</v>
      </c>
    </row>
    <row r="10" spans="2:2" ht="16.5" x14ac:dyDescent="0.55000000000000004">
      <c r="B10" t="s">
        <v>8</v>
      </c>
    </row>
    <row r="11" spans="2:2" x14ac:dyDescent="0.55000000000000004">
      <c r="B11" t="s">
        <v>9</v>
      </c>
    </row>
    <row r="13" spans="2:2" x14ac:dyDescent="0.55000000000000004">
      <c r="B13" t="s">
        <v>10</v>
      </c>
    </row>
    <row r="15" spans="2:2" ht="15.3" x14ac:dyDescent="0.55000000000000004">
      <c r="B15" t="s">
        <v>11</v>
      </c>
    </row>
  </sheetData>
  <hyperlinks>
    <hyperlink ref="B13" r:id="rId1" xr:uid="{00000000-0004-0000-0000-000000000000}"/>
  </hyperlinks>
  <pageMargins left="0.78749999999999998" right="0.78749999999999998" top="1.05277777777778" bottom="1.05277777777778" header="0.78749999999999998" footer="0.78749999999999998"/>
  <pageSetup orientation="portrait"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95"/>
  <sheetViews>
    <sheetView zoomScaleNormal="100" workbookViewId="0">
      <selection activeCell="B4" sqref="B4"/>
    </sheetView>
  </sheetViews>
  <sheetFormatPr defaultColWidth="11.5234375" defaultRowHeight="14.4" x14ac:dyDescent="0.55000000000000004"/>
  <cols>
    <col min="1" max="1" width="62.20703125" customWidth="1"/>
    <col min="2" max="2" width="30.20703125" customWidth="1"/>
    <col min="3" max="3" width="23.62890625" customWidth="1"/>
    <col min="4" max="4" width="17.68359375" customWidth="1"/>
    <col min="5" max="5" width="22.7890625" customWidth="1"/>
    <col min="6" max="7" width="17.68359375" customWidth="1"/>
    <col min="8" max="8" width="11.7890625" customWidth="1"/>
    <col min="9" max="9" width="12.1015625" customWidth="1"/>
    <col min="10" max="11" width="9.62890625" customWidth="1"/>
    <col min="12" max="12" width="28.20703125" customWidth="1"/>
    <col min="13" max="13" width="18.47265625" customWidth="1"/>
  </cols>
  <sheetData>
    <row r="1" spans="1:17" ht="42.55" customHeight="1" x14ac:dyDescent="0.55000000000000004">
      <c r="L1" t="s">
        <v>12</v>
      </c>
      <c r="M1">
        <v>14.9</v>
      </c>
    </row>
    <row r="2" spans="1:17" x14ac:dyDescent="0.55000000000000004">
      <c r="L2" t="s">
        <v>13</v>
      </c>
      <c r="M2">
        <v>100</v>
      </c>
    </row>
    <row r="6" spans="1:17" ht="40.299999999999997" customHeight="1" x14ac:dyDescent="0.55000000000000004">
      <c r="L6" s="1" t="s">
        <v>14</v>
      </c>
      <c r="M6" s="1"/>
      <c r="N6" s="1"/>
      <c r="O6" s="1"/>
      <c r="P6" s="1"/>
      <c r="Q6" s="1"/>
    </row>
    <row r="7" spans="1:17" ht="124.6" customHeight="1" x14ac:dyDescent="0.55000000000000004">
      <c r="F7" s="1" t="s">
        <v>15</v>
      </c>
      <c r="G7" s="1"/>
      <c r="H7" s="1"/>
      <c r="I7" s="1"/>
      <c r="J7" s="1"/>
      <c r="K7" s="1"/>
      <c r="L7" t="s">
        <v>16</v>
      </c>
      <c r="M7" t="s">
        <v>17</v>
      </c>
      <c r="N7" s="1" t="s">
        <v>18</v>
      </c>
      <c r="O7" s="1"/>
      <c r="P7" s="1"/>
      <c r="Q7" t="s">
        <v>19</v>
      </c>
    </row>
    <row r="8" spans="1:17" ht="15.6" x14ac:dyDescent="0.6">
      <c r="A8" t="s">
        <v>20</v>
      </c>
      <c r="B8" t="s">
        <v>21</v>
      </c>
      <c r="C8" t="s">
        <v>22</v>
      </c>
      <c r="D8" t="s">
        <v>23</v>
      </c>
      <c r="E8" t="s">
        <v>24</v>
      </c>
      <c r="F8" t="s">
        <v>25</v>
      </c>
      <c r="G8" t="s">
        <v>26</v>
      </c>
      <c r="H8" t="s">
        <v>27</v>
      </c>
      <c r="I8" t="s">
        <v>28</v>
      </c>
      <c r="J8" t="s">
        <v>29</v>
      </c>
      <c r="K8" t="s">
        <v>30</v>
      </c>
      <c r="L8" t="s">
        <v>31</v>
      </c>
      <c r="M8" t="s">
        <v>32</v>
      </c>
      <c r="N8" t="s">
        <v>33</v>
      </c>
      <c r="O8" t="s">
        <v>34</v>
      </c>
      <c r="P8" t="s">
        <v>35</v>
      </c>
      <c r="Q8" t="s">
        <v>36</v>
      </c>
    </row>
    <row r="9" spans="1:17" ht="15.6" x14ac:dyDescent="0.6">
      <c r="A9" t="s">
        <v>37</v>
      </c>
      <c r="B9" t="s">
        <v>38</v>
      </c>
      <c r="C9">
        <v>580</v>
      </c>
      <c r="D9">
        <v>0.30080000000000001</v>
      </c>
      <c r="E9">
        <v>20</v>
      </c>
      <c r="F9">
        <v>1.74993792189722E-2</v>
      </c>
      <c r="G9">
        <v>0.98250062078102796</v>
      </c>
      <c r="H9">
        <v>0</v>
      </c>
      <c r="I9">
        <v>2.3417600180610002E-3</v>
      </c>
      <c r="J9">
        <v>5.4047684663689997E-3</v>
      </c>
      <c r="K9">
        <v>0</v>
      </c>
      <c r="L9">
        <f t="shared" ref="L9:L40" si="0">(1.1 *(E9-$M$1) - 63.1579 * EXP(-0.19*E9) + 63.1579 *EXP(-0.19*$M$1)) / (E9-$M$1)</f>
        <v>1.553041504703383</v>
      </c>
      <c r="M9">
        <f t="shared" ref="M9:M40" si="1">EXP(LN(L9)*($M$1-E9)/10)</f>
        <v>0.79890775747307319</v>
      </c>
      <c r="N9">
        <f t="shared" ref="N9:N40" si="2">I9*$M9</f>
        <v>1.8708502445692169E-3</v>
      </c>
      <c r="O9">
        <f t="shared" ref="O9:O40" si="3">J9*$M9</f>
        <v>4.3179114551280384E-3</v>
      </c>
      <c r="P9">
        <f t="shared" ref="P9:P40" si="4">K9*$M9</f>
        <v>0</v>
      </c>
      <c r="Q9">
        <f>F9*EXP(-N9*Fperm!$M$2) + G9*EXP(-O9*Fperm!$M$2) + H9*EXP(-P9*Fperm!$M$2)</f>
        <v>0.6524953634955486</v>
      </c>
    </row>
    <row r="10" spans="1:17" ht="15.6" x14ac:dyDescent="0.6">
      <c r="A10" t="s">
        <v>37</v>
      </c>
      <c r="B10" t="s">
        <v>38</v>
      </c>
      <c r="C10">
        <v>369</v>
      </c>
      <c r="D10">
        <v>0.73870000000000002</v>
      </c>
      <c r="E10">
        <v>20</v>
      </c>
      <c r="F10">
        <v>6.2225960222791002E-4</v>
      </c>
      <c r="G10">
        <v>0.99937774039777205</v>
      </c>
      <c r="H10">
        <v>0</v>
      </c>
      <c r="I10">
        <v>89.456114062890506</v>
      </c>
      <c r="J10">
        <v>2.681654998601E-3</v>
      </c>
      <c r="K10">
        <v>0</v>
      </c>
      <c r="L10">
        <f t="shared" si="0"/>
        <v>1.553041504703383</v>
      </c>
      <c r="M10">
        <f t="shared" si="1"/>
        <v>0.79890775747307319</v>
      </c>
      <c r="N10">
        <f t="shared" si="2"/>
        <v>71.467183478239306</v>
      </c>
      <c r="O10">
        <f t="shared" si="3"/>
        <v>2.142394981248782E-3</v>
      </c>
      <c r="P10">
        <f t="shared" si="4"/>
        <v>0</v>
      </c>
      <c r="Q10">
        <f>F10*EXP(-N10*Fperm!$M$2) + G10*EXP(-O10*Fperm!$M$2) + H10*EXP(-P10*Fperm!$M$2)</f>
        <v>0.80665278977079236</v>
      </c>
    </row>
    <row r="11" spans="1:17" ht="15.6" x14ac:dyDescent="0.6">
      <c r="A11" t="s">
        <v>37</v>
      </c>
      <c r="B11" t="s">
        <v>38</v>
      </c>
      <c r="C11">
        <v>416</v>
      </c>
      <c r="D11">
        <v>0.5897</v>
      </c>
      <c r="E11">
        <v>20</v>
      </c>
      <c r="F11">
        <v>3.24774717863947E-2</v>
      </c>
      <c r="G11">
        <v>0.96752252821360496</v>
      </c>
      <c r="H11">
        <v>0</v>
      </c>
      <c r="I11">
        <v>1.0152275718734999E-2</v>
      </c>
      <c r="J11">
        <v>4.7295045307750002E-3</v>
      </c>
      <c r="K11">
        <v>0</v>
      </c>
      <c r="L11">
        <f t="shared" si="0"/>
        <v>1.553041504703383</v>
      </c>
      <c r="M11">
        <f t="shared" si="1"/>
        <v>0.79890775747307319</v>
      </c>
      <c r="N11">
        <f t="shared" si="2"/>
        <v>8.1107318277029109E-3</v>
      </c>
      <c r="O11">
        <f t="shared" si="3"/>
        <v>3.7784378586401945E-3</v>
      </c>
      <c r="P11">
        <f t="shared" si="4"/>
        <v>0</v>
      </c>
      <c r="Q11">
        <f>F11*EXP(-N11*Fperm!$M$2) + G11*EXP(-O11*Fperm!$M$2) + H11*EXP(-P11*Fperm!$M$2)</f>
        <v>0.67751188912922178</v>
      </c>
    </row>
    <row r="12" spans="1:17" ht="15.6" x14ac:dyDescent="0.6">
      <c r="A12" t="s">
        <v>37</v>
      </c>
      <c r="B12" t="s">
        <v>38</v>
      </c>
      <c r="C12">
        <v>562</v>
      </c>
      <c r="D12">
        <v>0.37069999999999997</v>
      </c>
      <c r="E12">
        <v>20</v>
      </c>
      <c r="F12">
        <v>3.2498740998930797E-2</v>
      </c>
      <c r="G12">
        <v>0.96750125900106898</v>
      </c>
      <c r="H12">
        <v>0</v>
      </c>
      <c r="I12">
        <v>4.3393020469380001E-3</v>
      </c>
      <c r="J12">
        <v>3.7679016185590002E-3</v>
      </c>
      <c r="K12">
        <v>0</v>
      </c>
      <c r="L12">
        <f t="shared" si="0"/>
        <v>1.553041504703383</v>
      </c>
      <c r="M12">
        <f t="shared" si="1"/>
        <v>0.79890775747307319</v>
      </c>
      <c r="N12">
        <f t="shared" si="2"/>
        <v>3.4667020673175538E-3</v>
      </c>
      <c r="O12">
        <f t="shared" si="3"/>
        <v>3.0102058324621337E-3</v>
      </c>
      <c r="P12">
        <f t="shared" si="4"/>
        <v>0</v>
      </c>
      <c r="Q12">
        <f>F12*EXP(-N12*Fperm!$M$2) + G12*EXP(-O12*Fperm!$M$2) + H12*EXP(-P12*Fperm!$M$2)</f>
        <v>0.73898929889354836</v>
      </c>
    </row>
    <row r="13" spans="1:17" ht="15.6" x14ac:dyDescent="0.6">
      <c r="A13" t="s">
        <v>37</v>
      </c>
      <c r="B13" t="s">
        <v>38</v>
      </c>
      <c r="C13">
        <v>796</v>
      </c>
      <c r="D13">
        <v>0.13020000000000001</v>
      </c>
      <c r="E13">
        <v>20</v>
      </c>
      <c r="F13">
        <v>1.9999999950175099E-2</v>
      </c>
      <c r="G13">
        <v>0.98000000004982502</v>
      </c>
      <c r="H13">
        <v>0</v>
      </c>
      <c r="I13">
        <v>9.9979744262930006E-3</v>
      </c>
      <c r="J13">
        <v>4.9865286246369997E-3</v>
      </c>
      <c r="K13">
        <v>0</v>
      </c>
      <c r="L13">
        <f t="shared" si="0"/>
        <v>1.553041504703383</v>
      </c>
      <c r="M13">
        <f t="shared" si="1"/>
        <v>0.79890775747307319</v>
      </c>
      <c r="N13">
        <f t="shared" si="2"/>
        <v>7.9874593281828773E-3</v>
      </c>
      <c r="O13">
        <f t="shared" si="3"/>
        <v>3.9837764010840337E-3</v>
      </c>
      <c r="P13">
        <f t="shared" si="4"/>
        <v>0</v>
      </c>
      <c r="Q13">
        <f>F13*EXP(-N13*Fperm!$M$2) + G13*EXP(-O13*Fperm!$M$2) + H13*EXP(-P13*Fperm!$M$2)</f>
        <v>0.66697811658504003</v>
      </c>
    </row>
    <row r="14" spans="1:17" ht="15.6" x14ac:dyDescent="0.6">
      <c r="A14" t="s">
        <v>37</v>
      </c>
      <c r="B14" t="s">
        <v>39</v>
      </c>
      <c r="C14">
        <v>235</v>
      </c>
      <c r="D14">
        <v>1.3957999999999999</v>
      </c>
      <c r="E14">
        <v>20</v>
      </c>
      <c r="F14">
        <v>2.04579202128309E-2</v>
      </c>
      <c r="G14">
        <v>0.97954207978716901</v>
      </c>
      <c r="H14">
        <v>0</v>
      </c>
      <c r="I14">
        <v>0.92744159244390401</v>
      </c>
      <c r="J14">
        <v>0.15138169339346599</v>
      </c>
      <c r="K14">
        <v>0</v>
      </c>
      <c r="L14">
        <f t="shared" si="0"/>
        <v>1.553041504703383</v>
      </c>
      <c r="M14">
        <f t="shared" si="1"/>
        <v>0.79890775747307319</v>
      </c>
      <c r="N14">
        <f t="shared" si="2"/>
        <v>0.74094028280661528</v>
      </c>
      <c r="O14">
        <f t="shared" si="3"/>
        <v>0.12094000919145026</v>
      </c>
      <c r="P14">
        <f t="shared" si="4"/>
        <v>0</v>
      </c>
      <c r="Q14">
        <f>F14*EXP(-N14*Fperm!$M$2) + G14*EXP(-O14*Fperm!$M$2) + H14*EXP(-P14*Fperm!$M$2)</f>
        <v>5.4785450110619012E-6</v>
      </c>
    </row>
    <row r="15" spans="1:17" ht="15.6" x14ac:dyDescent="0.6">
      <c r="A15" t="s">
        <v>37</v>
      </c>
      <c r="B15" t="s">
        <v>39</v>
      </c>
      <c r="C15">
        <v>369</v>
      </c>
      <c r="D15">
        <v>0.80510000000000004</v>
      </c>
      <c r="E15">
        <v>20</v>
      </c>
      <c r="F15">
        <v>1.13076780682242E-2</v>
      </c>
      <c r="G15">
        <v>0.98869232193177603</v>
      </c>
      <c r="H15">
        <v>0</v>
      </c>
      <c r="I15">
        <v>0.50366100718149398</v>
      </c>
      <c r="J15">
        <v>8.4247140688015906E-5</v>
      </c>
      <c r="K15">
        <v>0</v>
      </c>
      <c r="L15">
        <f t="shared" si="0"/>
        <v>1.553041504703383</v>
      </c>
      <c r="M15">
        <f t="shared" si="1"/>
        <v>0.79890775747307319</v>
      </c>
      <c r="N15">
        <f t="shared" si="2"/>
        <v>0.40237868577399677</v>
      </c>
      <c r="O15">
        <f t="shared" si="3"/>
        <v>6.7305694240581289E-5</v>
      </c>
      <c r="P15">
        <f t="shared" si="4"/>
        <v>0</v>
      </c>
      <c r="Q15">
        <f>F15*EXP(-N15*Fperm!$M$2) + G15*EXP(-O15*Fperm!$M$2) + H15*EXP(-P15*Fperm!$M$2)</f>
        <v>0.98206020362287416</v>
      </c>
    </row>
    <row r="16" spans="1:17" ht="15.6" x14ac:dyDescent="0.6">
      <c r="A16" t="s">
        <v>37</v>
      </c>
      <c r="B16" t="s">
        <v>39</v>
      </c>
      <c r="C16">
        <v>416</v>
      </c>
      <c r="D16">
        <v>0.5343</v>
      </c>
      <c r="E16">
        <v>20</v>
      </c>
      <c r="F16">
        <v>1.9999998103340199E-2</v>
      </c>
      <c r="G16">
        <v>0.98000000189666003</v>
      </c>
      <c r="H16">
        <v>0</v>
      </c>
      <c r="I16">
        <v>1.0385300373417001E-2</v>
      </c>
      <c r="J16">
        <v>5.7632566511930002E-3</v>
      </c>
      <c r="K16">
        <v>0</v>
      </c>
      <c r="L16">
        <f t="shared" si="0"/>
        <v>1.553041504703383</v>
      </c>
      <c r="M16">
        <f t="shared" si="1"/>
        <v>0.79890775747307319</v>
      </c>
      <c r="N16">
        <f t="shared" si="2"/>
        <v>8.2968970320108446E-3</v>
      </c>
      <c r="O16">
        <f t="shared" si="3"/>
        <v>4.6043104469463735E-3</v>
      </c>
      <c r="P16">
        <f t="shared" si="4"/>
        <v>0</v>
      </c>
      <c r="Q16">
        <f>F16*EXP(-N16*Fperm!$M$2) + G16*EXP(-O16*Fperm!$M$2) + H16*EXP(-P16*Fperm!$M$2)</f>
        <v>0.6271150534346227</v>
      </c>
    </row>
    <row r="17" spans="1:17" ht="15.6" x14ac:dyDescent="0.6">
      <c r="A17" t="s">
        <v>37</v>
      </c>
      <c r="B17" t="s">
        <v>39</v>
      </c>
      <c r="C17">
        <v>503</v>
      </c>
      <c r="D17">
        <v>0.44340000000000002</v>
      </c>
      <c r="E17">
        <v>20</v>
      </c>
      <c r="F17">
        <v>2.08529058135319E-2</v>
      </c>
      <c r="G17">
        <v>0.97914709418646795</v>
      </c>
      <c r="H17">
        <v>0</v>
      </c>
      <c r="I17">
        <v>0.221632063308285</v>
      </c>
      <c r="J17">
        <v>1.3395041829419999E-3</v>
      </c>
      <c r="K17">
        <v>0</v>
      </c>
      <c r="L17">
        <f t="shared" si="0"/>
        <v>1.553041504703383</v>
      </c>
      <c r="M17">
        <f t="shared" si="1"/>
        <v>0.79890775747307319</v>
      </c>
      <c r="N17">
        <f t="shared" si="2"/>
        <v>0.17706357468175216</v>
      </c>
      <c r="O17">
        <f t="shared" si="3"/>
        <v>1.0701402829199943E-3</v>
      </c>
      <c r="P17">
        <f t="shared" si="4"/>
        <v>0</v>
      </c>
      <c r="Q17">
        <f>F17*EXP(-N17*Fperm!$M$2) + G17*EXP(-O17*Fperm!$M$2) + H17*EXP(-P17*Fperm!$M$2)</f>
        <v>0.87977646033874091</v>
      </c>
    </row>
    <row r="18" spans="1:17" ht="15.6" x14ac:dyDescent="0.6">
      <c r="A18" t="s">
        <v>37</v>
      </c>
      <c r="B18" t="s">
        <v>39</v>
      </c>
      <c r="C18">
        <v>600</v>
      </c>
      <c r="D18">
        <v>0.33150000000000002</v>
      </c>
      <c r="E18">
        <v>20</v>
      </c>
      <c r="F18">
        <v>4.9999999543210598E-2</v>
      </c>
      <c r="G18">
        <v>0.95000000045678901</v>
      </c>
      <c r="H18">
        <v>0</v>
      </c>
      <c r="I18">
        <v>1.3675160569289999E-2</v>
      </c>
      <c r="J18">
        <v>3.0019597654440001E-3</v>
      </c>
      <c r="K18">
        <v>0</v>
      </c>
      <c r="L18">
        <f t="shared" si="0"/>
        <v>1.553041504703383</v>
      </c>
      <c r="M18">
        <f t="shared" si="1"/>
        <v>0.79890775747307319</v>
      </c>
      <c r="N18">
        <f t="shared" si="2"/>
        <v>1.0925191863495668E-2</v>
      </c>
      <c r="O18">
        <f t="shared" si="3"/>
        <v>2.3982889442352587E-3</v>
      </c>
      <c r="P18">
        <f t="shared" si="4"/>
        <v>0</v>
      </c>
      <c r="Q18">
        <f>F18*EXP(-N18*Fperm!$M$2) + G18*EXP(-O18*Fperm!$M$2) + H18*EXP(-P18*Fperm!$M$2)</f>
        <v>0.76419287413610626</v>
      </c>
    </row>
    <row r="19" spans="1:17" ht="15.6" x14ac:dyDescent="0.6">
      <c r="A19" t="s">
        <v>37</v>
      </c>
      <c r="B19" t="s">
        <v>39</v>
      </c>
      <c r="C19">
        <v>682</v>
      </c>
      <c r="D19">
        <v>0.2364</v>
      </c>
      <c r="E19">
        <v>20</v>
      </c>
      <c r="F19">
        <v>3.0928574684313901E-2</v>
      </c>
      <c r="G19">
        <v>0.96907142531568602</v>
      </c>
      <c r="H19">
        <v>0</v>
      </c>
      <c r="I19">
        <v>0.115826286282923</v>
      </c>
      <c r="J19">
        <v>2.3376051846000002E-3</v>
      </c>
      <c r="K19">
        <v>0</v>
      </c>
      <c r="L19">
        <f t="shared" si="0"/>
        <v>1.553041504703383</v>
      </c>
      <c r="M19">
        <f t="shared" si="1"/>
        <v>0.79890775747307319</v>
      </c>
      <c r="N19">
        <f t="shared" si="2"/>
        <v>9.2534518630724191E-2</v>
      </c>
      <c r="O19">
        <f t="shared" si="3"/>
        <v>1.8675309158862155E-3</v>
      </c>
      <c r="P19">
        <f t="shared" si="4"/>
        <v>0</v>
      </c>
      <c r="Q19">
        <f>F19*EXP(-N19*Fperm!$M$2) + G19*EXP(-O19*Fperm!$M$2) + H19*EXP(-P19*Fperm!$M$2)</f>
        <v>0.80399167326157861</v>
      </c>
    </row>
    <row r="20" spans="1:17" x14ac:dyDescent="0.55000000000000004">
      <c r="A20" t="s">
        <v>40</v>
      </c>
      <c r="B20" t="s">
        <v>41</v>
      </c>
      <c r="C20">
        <v>500</v>
      </c>
      <c r="D20">
        <v>0.26</v>
      </c>
      <c r="E20">
        <v>30</v>
      </c>
      <c r="F20">
        <v>7.8600000000000007E-3</v>
      </c>
      <c r="G20">
        <v>0.99125300000000005</v>
      </c>
      <c r="H20">
        <v>0</v>
      </c>
      <c r="I20">
        <v>1.3505</v>
      </c>
      <c r="J20">
        <v>3.6021120000000002E-3</v>
      </c>
      <c r="K20">
        <v>0</v>
      </c>
      <c r="L20">
        <f t="shared" si="0"/>
        <v>1.3325879797374403</v>
      </c>
      <c r="M20">
        <f t="shared" si="1"/>
        <v>0.64820026436440326</v>
      </c>
      <c r="N20">
        <f t="shared" si="2"/>
        <v>0.87539445702412666</v>
      </c>
      <c r="O20">
        <f t="shared" si="3"/>
        <v>2.3348899506701894E-3</v>
      </c>
      <c r="P20">
        <f t="shared" si="4"/>
        <v>0</v>
      </c>
      <c r="Q20">
        <f>F20*EXP(-N20*Fperm!$M$2) + G20*EXP(-O20*Fperm!$M$2) + H20*EXP(-P20*Fperm!$M$2)</f>
        <v>0.78484072912240699</v>
      </c>
    </row>
    <row r="21" spans="1:17" x14ac:dyDescent="0.55000000000000004">
      <c r="A21" t="s">
        <v>40</v>
      </c>
      <c r="B21" t="s">
        <v>41</v>
      </c>
      <c r="C21">
        <v>500</v>
      </c>
      <c r="D21">
        <v>0.26</v>
      </c>
      <c r="E21">
        <v>30</v>
      </c>
      <c r="F21">
        <v>0.444801</v>
      </c>
      <c r="G21">
        <v>0.55531900000000001</v>
      </c>
      <c r="H21">
        <v>0</v>
      </c>
      <c r="I21">
        <v>4.28802E-3</v>
      </c>
      <c r="J21">
        <v>4.28802E-3</v>
      </c>
      <c r="K21">
        <v>0</v>
      </c>
      <c r="L21">
        <f t="shared" si="0"/>
        <v>1.3325879797374403</v>
      </c>
      <c r="M21">
        <f t="shared" si="1"/>
        <v>0.64820026436440326</v>
      </c>
      <c r="N21">
        <f t="shared" si="2"/>
        <v>2.7794956975998484E-3</v>
      </c>
      <c r="O21">
        <f t="shared" si="3"/>
        <v>2.7794956975998484E-3</v>
      </c>
      <c r="P21">
        <f t="shared" si="4"/>
        <v>0</v>
      </c>
      <c r="Q21">
        <f>F21*EXP(-N21*Fperm!$M$2) + G21*EXP(-O21*Fperm!$M$2) + H21*EXP(-P21*Fperm!$M$2)</f>
        <v>0.75742589333938204</v>
      </c>
    </row>
    <row r="22" spans="1:17" x14ac:dyDescent="0.55000000000000004">
      <c r="A22" t="s">
        <v>42</v>
      </c>
      <c r="B22" t="s">
        <v>43</v>
      </c>
      <c r="C22">
        <v>450</v>
      </c>
      <c r="D22">
        <v>0.60355479439668303</v>
      </c>
      <c r="E22">
        <v>20</v>
      </c>
      <c r="F22">
        <v>2.8999999999999998E-3</v>
      </c>
      <c r="G22">
        <v>0.99709999999999999</v>
      </c>
      <c r="H22">
        <v>0</v>
      </c>
      <c r="I22">
        <v>28.076923076923102</v>
      </c>
      <c r="J22">
        <v>3.8610038610039999E-3</v>
      </c>
      <c r="K22">
        <v>0</v>
      </c>
      <c r="L22">
        <f t="shared" si="0"/>
        <v>1.553041504703383</v>
      </c>
      <c r="M22">
        <f t="shared" si="1"/>
        <v>0.79890775747307319</v>
      </c>
      <c r="N22">
        <f t="shared" si="2"/>
        <v>22.430871652128612</v>
      </c>
      <c r="O22">
        <f t="shared" si="3"/>
        <v>3.0845859361895828E-3</v>
      </c>
      <c r="P22">
        <f t="shared" si="4"/>
        <v>0</v>
      </c>
      <c r="Q22">
        <f>F22*EXP(-N22*Fperm!$M$2) + G22*EXP(-O22*Fperm!$M$2) + H22*EXP(-P22*Fperm!$M$2)</f>
        <v>0.73244809053464421</v>
      </c>
    </row>
    <row r="23" spans="1:17" x14ac:dyDescent="0.55000000000000004">
      <c r="A23" t="s">
        <v>42</v>
      </c>
      <c r="B23" t="s">
        <v>44</v>
      </c>
      <c r="C23">
        <v>550</v>
      </c>
      <c r="D23">
        <v>0.48025943147781502</v>
      </c>
      <c r="E23">
        <v>20</v>
      </c>
      <c r="F23">
        <v>1.5E-3</v>
      </c>
      <c r="G23">
        <v>0.99850000000000005</v>
      </c>
      <c r="H23">
        <v>0</v>
      </c>
      <c r="I23">
        <v>15.2083333333333</v>
      </c>
      <c r="J23">
        <v>2.9069767441860001E-3</v>
      </c>
      <c r="K23">
        <v>0</v>
      </c>
      <c r="L23">
        <f t="shared" si="0"/>
        <v>1.553041504703383</v>
      </c>
      <c r="M23">
        <f t="shared" si="1"/>
        <v>0.79890775747307319</v>
      </c>
      <c r="N23">
        <f t="shared" si="2"/>
        <v>12.150055478236295</v>
      </c>
      <c r="O23">
        <f t="shared" si="3"/>
        <v>2.322406271724013E-3</v>
      </c>
      <c r="P23">
        <f t="shared" si="4"/>
        <v>0</v>
      </c>
      <c r="Q23">
        <f>F23*EXP(-N23*Fperm!$M$2) + G23*EXP(-O23*Fperm!$M$2) + H23*EXP(-P23*Fperm!$M$2)</f>
        <v>0.79156620886486773</v>
      </c>
    </row>
    <row r="24" spans="1:17" x14ac:dyDescent="0.55000000000000004">
      <c r="A24" t="s">
        <v>42</v>
      </c>
      <c r="B24" t="s">
        <v>43</v>
      </c>
      <c r="C24">
        <v>450</v>
      </c>
      <c r="D24">
        <v>0.60355479439668303</v>
      </c>
      <c r="E24">
        <v>20</v>
      </c>
      <c r="F24">
        <v>7.0000000000000001E-3</v>
      </c>
      <c r="G24">
        <v>0.99299999999999999</v>
      </c>
      <c r="H24">
        <v>0</v>
      </c>
      <c r="I24">
        <v>3.4112149532710299</v>
      </c>
      <c r="J24">
        <v>4.6728971962620002E-3</v>
      </c>
      <c r="K24">
        <v>0</v>
      </c>
      <c r="L24">
        <f t="shared" si="0"/>
        <v>1.553041504703383</v>
      </c>
      <c r="M24">
        <f t="shared" si="1"/>
        <v>0.79890775747307319</v>
      </c>
      <c r="N24">
        <f t="shared" si="2"/>
        <v>2.7252460885763727</v>
      </c>
      <c r="O24">
        <f t="shared" si="3"/>
        <v>3.7332138199678857E-3</v>
      </c>
      <c r="P24">
        <f t="shared" si="4"/>
        <v>0</v>
      </c>
      <c r="Q24">
        <f>F24*EXP(-N24*Fperm!$M$2) + G24*EXP(-O24*Fperm!$M$2) + H24*EXP(-P24*Fperm!$M$2)</f>
        <v>0.68362483619078651</v>
      </c>
    </row>
    <row r="25" spans="1:17" x14ac:dyDescent="0.55000000000000004">
      <c r="A25" t="s">
        <v>42</v>
      </c>
      <c r="B25" t="s">
        <v>44</v>
      </c>
      <c r="C25">
        <v>550</v>
      </c>
      <c r="D25">
        <v>0.48025943147781502</v>
      </c>
      <c r="E25">
        <v>20</v>
      </c>
      <c r="F25">
        <v>1.9E-3</v>
      </c>
      <c r="G25">
        <v>0.99809999999999999</v>
      </c>
      <c r="H25">
        <v>0</v>
      </c>
      <c r="I25">
        <v>7.4489795918367401</v>
      </c>
      <c r="J25">
        <v>1.639344262295E-3</v>
      </c>
      <c r="K25">
        <v>0</v>
      </c>
      <c r="L25">
        <f t="shared" si="0"/>
        <v>1.553041504703383</v>
      </c>
      <c r="M25">
        <f t="shared" si="1"/>
        <v>0.79890775747307319</v>
      </c>
      <c r="N25">
        <f t="shared" si="2"/>
        <v>5.9510475811769776</v>
      </c>
      <c r="O25">
        <f t="shared" si="3"/>
        <v>1.3096848483164479E-3</v>
      </c>
      <c r="P25">
        <f t="shared" si="4"/>
        <v>0</v>
      </c>
      <c r="Q25">
        <f>F25*EXP(-N25*Fperm!$M$2) + G25*EXP(-O25*Fperm!$M$2) + H25*EXP(-P25*Fperm!$M$2)</f>
        <v>0.87557865419358538</v>
      </c>
    </row>
    <row r="26" spans="1:17" x14ac:dyDescent="0.55000000000000004">
      <c r="A26" t="s">
        <v>42</v>
      </c>
      <c r="B26" t="s">
        <v>43</v>
      </c>
      <c r="C26">
        <v>450</v>
      </c>
      <c r="D26">
        <v>0.60355479439668303</v>
      </c>
      <c r="E26">
        <v>20</v>
      </c>
      <c r="F26">
        <v>4.3E-3</v>
      </c>
      <c r="G26">
        <v>0.99570000000000003</v>
      </c>
      <c r="H26">
        <v>0</v>
      </c>
      <c r="I26">
        <v>15.2083333333333</v>
      </c>
      <c r="J26">
        <v>4.2553191489360003E-3</v>
      </c>
      <c r="K26">
        <v>0</v>
      </c>
      <c r="L26">
        <f t="shared" si="0"/>
        <v>1.553041504703383</v>
      </c>
      <c r="M26">
        <f t="shared" si="1"/>
        <v>0.79890775747307319</v>
      </c>
      <c r="N26">
        <f t="shared" si="2"/>
        <v>12.150055478236295</v>
      </c>
      <c r="O26">
        <f t="shared" si="3"/>
        <v>3.3996074786086863E-3</v>
      </c>
      <c r="P26">
        <f t="shared" si="4"/>
        <v>0</v>
      </c>
      <c r="Q26">
        <f>F26*EXP(-N26*Fperm!$M$2) + G26*EXP(-O26*Fperm!$M$2) + H26*EXP(-P26*Fperm!$M$2)</f>
        <v>0.70873752929285838</v>
      </c>
    </row>
    <row r="27" spans="1:17" x14ac:dyDescent="0.55000000000000004">
      <c r="A27" t="s">
        <v>42</v>
      </c>
      <c r="B27" t="s">
        <v>44</v>
      </c>
      <c r="C27">
        <v>550</v>
      </c>
      <c r="D27">
        <v>0.48025943147781502</v>
      </c>
      <c r="E27">
        <v>20</v>
      </c>
      <c r="F27">
        <v>1.6999999999999999E-3</v>
      </c>
      <c r="G27">
        <v>0.99829999999999997</v>
      </c>
      <c r="H27">
        <v>0</v>
      </c>
      <c r="I27">
        <v>33.181818181818201</v>
      </c>
      <c r="J27">
        <v>1.727115716753E-3</v>
      </c>
      <c r="K27">
        <v>0</v>
      </c>
      <c r="L27">
        <f t="shared" si="0"/>
        <v>1.553041504703383</v>
      </c>
      <c r="M27">
        <f t="shared" si="1"/>
        <v>0.79890775747307319</v>
      </c>
      <c r="N27">
        <f t="shared" si="2"/>
        <v>26.509211952515624</v>
      </c>
      <c r="O27">
        <f t="shared" si="3"/>
        <v>1.3798061441676387E-3</v>
      </c>
      <c r="P27">
        <f t="shared" si="4"/>
        <v>0</v>
      </c>
      <c r="Q27">
        <f>F27*EXP(-N27*Fperm!$M$2) + G27*EXP(-O27*Fperm!$M$2) + H27*EXP(-P27*Fperm!$M$2)</f>
        <v>0.86963468218194317</v>
      </c>
    </row>
    <row r="28" spans="1:17" x14ac:dyDescent="0.55000000000000004">
      <c r="A28" t="s">
        <v>42</v>
      </c>
      <c r="B28" t="s">
        <v>43</v>
      </c>
      <c r="C28">
        <v>450</v>
      </c>
      <c r="D28">
        <v>0.60355479439668303</v>
      </c>
      <c r="E28">
        <v>20</v>
      </c>
      <c r="F28">
        <v>3.3999999999999998E-3</v>
      </c>
      <c r="G28">
        <v>0.99660000000000004</v>
      </c>
      <c r="H28">
        <v>0</v>
      </c>
      <c r="I28">
        <v>14.038461538461499</v>
      </c>
      <c r="J28">
        <v>4.5871559633029997E-3</v>
      </c>
      <c r="K28">
        <v>0</v>
      </c>
      <c r="L28">
        <f t="shared" si="0"/>
        <v>1.553041504703383</v>
      </c>
      <c r="M28">
        <f t="shared" si="1"/>
        <v>0.79890775747307319</v>
      </c>
      <c r="N28">
        <f t="shared" si="2"/>
        <v>11.215435826064265</v>
      </c>
      <c r="O28">
        <f t="shared" si="3"/>
        <v>3.6647144838216341E-3</v>
      </c>
      <c r="P28">
        <f t="shared" si="4"/>
        <v>0</v>
      </c>
      <c r="Q28">
        <f>F28*EXP(-N28*Fperm!$M$2) + G28*EXP(-O28*Fperm!$M$2) + H28*EXP(-P28*Fperm!$M$2)</f>
        <v>0.69081912934071599</v>
      </c>
    </row>
    <row r="29" spans="1:17" x14ac:dyDescent="0.55000000000000004">
      <c r="A29" t="s">
        <v>42</v>
      </c>
      <c r="B29" t="s">
        <v>44</v>
      </c>
      <c r="C29">
        <v>550</v>
      </c>
      <c r="D29">
        <v>0.48025943147781502</v>
      </c>
      <c r="E29">
        <v>20</v>
      </c>
      <c r="F29">
        <v>8.9999999999999998E-4</v>
      </c>
      <c r="G29">
        <v>0.99909999999999999</v>
      </c>
      <c r="H29">
        <v>0</v>
      </c>
      <c r="I29">
        <v>73</v>
      </c>
      <c r="J29">
        <v>2.2222222222220002E-3</v>
      </c>
      <c r="K29">
        <v>0</v>
      </c>
      <c r="L29">
        <f t="shared" si="0"/>
        <v>1.553041504703383</v>
      </c>
      <c r="M29">
        <f t="shared" si="1"/>
        <v>0.79890775747307319</v>
      </c>
      <c r="N29">
        <f t="shared" si="2"/>
        <v>58.320266295534346</v>
      </c>
      <c r="O29">
        <f t="shared" si="3"/>
        <v>1.7753505721622076E-3</v>
      </c>
      <c r="P29">
        <f t="shared" si="4"/>
        <v>0</v>
      </c>
      <c r="Q29">
        <f>F29*EXP(-N29*Fperm!$M$2) + G29*EXP(-O29*Fperm!$M$2) + H29*EXP(-P29*Fperm!$M$2)</f>
        <v>0.83657804582482698</v>
      </c>
    </row>
    <row r="30" spans="1:17" x14ac:dyDescent="0.55000000000000004">
      <c r="A30" t="s">
        <v>42</v>
      </c>
      <c r="B30" t="s">
        <v>43</v>
      </c>
      <c r="C30">
        <v>450</v>
      </c>
      <c r="D30">
        <v>0.60355479439668303</v>
      </c>
      <c r="E30">
        <v>40</v>
      </c>
      <c r="F30">
        <v>1.1900000000000001E-2</v>
      </c>
      <c r="G30">
        <v>0.98809999999999998</v>
      </c>
      <c r="H30">
        <v>0</v>
      </c>
      <c r="I30">
        <v>11.0606060606061</v>
      </c>
      <c r="J30">
        <v>9.8039215686269998E-3</v>
      </c>
      <c r="K30">
        <v>0</v>
      </c>
      <c r="L30">
        <f t="shared" si="0"/>
        <v>1.2470834734746485</v>
      </c>
      <c r="M30">
        <f t="shared" si="1"/>
        <v>0.57451614133544349</v>
      </c>
      <c r="N30">
        <f t="shared" si="2"/>
        <v>6.3544967147708364</v>
      </c>
      <c r="O30">
        <f t="shared" si="3"/>
        <v>5.632511189562912E-3</v>
      </c>
      <c r="P30">
        <f t="shared" si="4"/>
        <v>0</v>
      </c>
      <c r="Q30">
        <f>F30*EXP(-N30*Fperm!$M$2) + G30*EXP(-O30*Fperm!$M$2) + H30*EXP(-P30*Fperm!$M$2)</f>
        <v>0.5625796861122051</v>
      </c>
    </row>
    <row r="31" spans="1:17" x14ac:dyDescent="0.55000000000000004">
      <c r="A31" t="s">
        <v>42</v>
      </c>
      <c r="B31" t="s">
        <v>44</v>
      </c>
      <c r="C31">
        <v>550</v>
      </c>
      <c r="D31">
        <v>0.48025943147781502</v>
      </c>
      <c r="E31">
        <v>40</v>
      </c>
      <c r="F31">
        <v>8.2000000000000007E-3</v>
      </c>
      <c r="G31">
        <v>0.99180000000000001</v>
      </c>
      <c r="H31">
        <v>0</v>
      </c>
      <c r="I31">
        <v>8.1111111111111107</v>
      </c>
      <c r="J31">
        <v>2.2779043280180002E-3</v>
      </c>
      <c r="K31">
        <v>0</v>
      </c>
      <c r="L31">
        <f t="shared" si="0"/>
        <v>1.2470834734746485</v>
      </c>
      <c r="M31">
        <f t="shared" si="1"/>
        <v>0.57451614133544349</v>
      </c>
      <c r="N31">
        <f t="shared" si="2"/>
        <v>4.6599642574985971</v>
      </c>
      <c r="O31">
        <f t="shared" si="3"/>
        <v>1.3086928048642078E-3</v>
      </c>
      <c r="P31">
        <f t="shared" si="4"/>
        <v>0</v>
      </c>
      <c r="Q31">
        <f>F31*EXP(-N31*Fperm!$M$2) + G31*EXP(-O31*Fperm!$M$2) + H31*EXP(-P31*Fperm!$M$2)</f>
        <v>0.87013832526570234</v>
      </c>
    </row>
    <row r="32" spans="1:17" x14ac:dyDescent="0.55000000000000004">
      <c r="A32" t="s">
        <v>42</v>
      </c>
      <c r="B32" t="s">
        <v>43</v>
      </c>
      <c r="C32">
        <v>450</v>
      </c>
      <c r="D32">
        <v>0.60355479439668303</v>
      </c>
      <c r="E32">
        <v>40</v>
      </c>
      <c r="F32">
        <v>8.9999999999999993E-3</v>
      </c>
      <c r="G32">
        <v>0.99099999999999999</v>
      </c>
      <c r="H32">
        <v>0</v>
      </c>
      <c r="I32">
        <v>14.038461538461499</v>
      </c>
      <c r="J32">
        <v>1.6129032258065001E-2</v>
      </c>
      <c r="K32">
        <v>0</v>
      </c>
      <c r="L32">
        <f t="shared" si="0"/>
        <v>1.2470834734746485</v>
      </c>
      <c r="M32">
        <f t="shared" si="1"/>
        <v>0.57451614133544349</v>
      </c>
      <c r="N32">
        <f t="shared" si="2"/>
        <v>8.0653227533629348</v>
      </c>
      <c r="O32">
        <f t="shared" si="3"/>
        <v>9.2663893763783988E-3</v>
      </c>
      <c r="P32">
        <f t="shared" si="4"/>
        <v>0</v>
      </c>
      <c r="Q32">
        <f>F32*EXP(-N32*Fperm!$M$2) + G32*EXP(-O32*Fperm!$M$2) + H32*EXP(-P32*Fperm!$M$2)</f>
        <v>0.39231912253193191</v>
      </c>
    </row>
    <row r="33" spans="1:17" x14ac:dyDescent="0.55000000000000004">
      <c r="A33" t="s">
        <v>42</v>
      </c>
      <c r="B33" t="s">
        <v>44</v>
      </c>
      <c r="C33">
        <v>550</v>
      </c>
      <c r="D33">
        <v>0.48025943147781502</v>
      </c>
      <c r="E33">
        <v>40</v>
      </c>
      <c r="F33">
        <v>4.0000000000000001E-3</v>
      </c>
      <c r="G33">
        <v>0.996</v>
      </c>
      <c r="H33">
        <v>0</v>
      </c>
      <c r="I33">
        <v>12.586206896551699</v>
      </c>
      <c r="J33">
        <v>5.6179775280900002E-3</v>
      </c>
      <c r="K33">
        <v>0</v>
      </c>
      <c r="L33">
        <f t="shared" si="0"/>
        <v>1.2470834734746485</v>
      </c>
      <c r="M33">
        <f t="shared" si="1"/>
        <v>0.57451614133544349</v>
      </c>
      <c r="N33">
        <f t="shared" si="2"/>
        <v>7.2309790202564299</v>
      </c>
      <c r="O33">
        <f t="shared" si="3"/>
        <v>3.2276187715475002E-3</v>
      </c>
      <c r="P33">
        <f t="shared" si="4"/>
        <v>0</v>
      </c>
      <c r="Q33">
        <f>F33*EXP(-N33*Fperm!$M$2) + G33*EXP(-O33*Fperm!$M$2) + H33*EXP(-P33*Fperm!$M$2)</f>
        <v>0.72124968453075633</v>
      </c>
    </row>
    <row r="34" spans="1:17" x14ac:dyDescent="0.55000000000000004">
      <c r="A34" t="s">
        <v>42</v>
      </c>
      <c r="B34" t="s">
        <v>43</v>
      </c>
      <c r="C34">
        <v>450</v>
      </c>
      <c r="D34">
        <v>0.60355479439668303</v>
      </c>
      <c r="E34">
        <v>40</v>
      </c>
      <c r="F34">
        <v>5.0000000000000001E-3</v>
      </c>
      <c r="G34">
        <v>0.995</v>
      </c>
      <c r="H34">
        <v>0</v>
      </c>
      <c r="I34">
        <v>40.5555555555556</v>
      </c>
      <c r="J34">
        <v>9.4339622641510003E-3</v>
      </c>
      <c r="K34">
        <v>0</v>
      </c>
      <c r="L34">
        <f t="shared" si="0"/>
        <v>1.2470834734746485</v>
      </c>
      <c r="M34">
        <f t="shared" si="1"/>
        <v>0.57451614133544349</v>
      </c>
      <c r="N34">
        <f t="shared" si="2"/>
        <v>23.29982128749301</v>
      </c>
      <c r="O34">
        <f t="shared" si="3"/>
        <v>5.4199635975042161E-3</v>
      </c>
      <c r="P34">
        <f t="shared" si="4"/>
        <v>0</v>
      </c>
      <c r="Q34">
        <f>F34*EXP(-N34*Fperm!$M$2) + G34*EXP(-O34*Fperm!$M$2) + H34*EXP(-P34*Fperm!$M$2)</f>
        <v>0.57867810751509419</v>
      </c>
    </row>
    <row r="35" spans="1:17" x14ac:dyDescent="0.55000000000000004">
      <c r="A35" t="s">
        <v>42</v>
      </c>
      <c r="B35" t="s">
        <v>44</v>
      </c>
      <c r="C35">
        <v>550</v>
      </c>
      <c r="D35">
        <v>0.48025943147781502</v>
      </c>
      <c r="E35">
        <v>40</v>
      </c>
      <c r="F35">
        <v>4.4999999999999997E-3</v>
      </c>
      <c r="G35">
        <v>0.99550000000000005</v>
      </c>
      <c r="H35">
        <v>0</v>
      </c>
      <c r="I35">
        <v>12.1666666666667</v>
      </c>
      <c r="J35">
        <v>5.2631578947369998E-3</v>
      </c>
      <c r="K35">
        <v>0</v>
      </c>
      <c r="L35">
        <f t="shared" si="0"/>
        <v>1.2470834734746485</v>
      </c>
      <c r="M35">
        <f t="shared" si="1"/>
        <v>0.57451614133544349</v>
      </c>
      <c r="N35">
        <f t="shared" si="2"/>
        <v>6.9899463862479152</v>
      </c>
      <c r="O35">
        <f t="shared" si="3"/>
        <v>3.0237691649234776E-3</v>
      </c>
      <c r="P35">
        <f t="shared" si="4"/>
        <v>0</v>
      </c>
      <c r="Q35">
        <f>F35*EXP(-N35*Fperm!$M$2) + G35*EXP(-O35*Fperm!$M$2) + H35*EXP(-P35*Fperm!$M$2)</f>
        <v>0.73573368117116711</v>
      </c>
    </row>
    <row r="36" spans="1:17" x14ac:dyDescent="0.55000000000000004">
      <c r="A36" t="s">
        <v>42</v>
      </c>
      <c r="B36" t="s">
        <v>43</v>
      </c>
      <c r="C36">
        <v>450</v>
      </c>
      <c r="D36">
        <v>0.60355479439668303</v>
      </c>
      <c r="E36">
        <v>40</v>
      </c>
      <c r="F36">
        <v>4.1999999999999997E-3</v>
      </c>
      <c r="G36">
        <v>0.99580000000000002</v>
      </c>
      <c r="H36">
        <v>0</v>
      </c>
      <c r="I36">
        <v>33.181818181818201</v>
      </c>
      <c r="J36">
        <v>2.2727272727272999E-2</v>
      </c>
      <c r="K36">
        <v>0</v>
      </c>
      <c r="L36">
        <f t="shared" si="0"/>
        <v>1.2470834734746485</v>
      </c>
      <c r="M36">
        <f t="shared" si="1"/>
        <v>0.57451614133544349</v>
      </c>
      <c r="N36">
        <f t="shared" si="2"/>
        <v>19.063490144312453</v>
      </c>
      <c r="O36">
        <f t="shared" si="3"/>
        <v>1.3057185030351144E-2</v>
      </c>
      <c r="P36">
        <f t="shared" si="4"/>
        <v>0</v>
      </c>
      <c r="Q36">
        <f>F36*EXP(-N36*Fperm!$M$2) + G36*EXP(-O36*Fperm!$M$2) + H36*EXP(-P36*Fperm!$M$2)</f>
        <v>0.26983966011503169</v>
      </c>
    </row>
    <row r="37" spans="1:17" x14ac:dyDescent="0.55000000000000004">
      <c r="A37" t="s">
        <v>42</v>
      </c>
      <c r="B37" t="s">
        <v>44</v>
      </c>
      <c r="C37">
        <v>550</v>
      </c>
      <c r="D37">
        <v>0.48025943147781502</v>
      </c>
      <c r="E37">
        <v>40</v>
      </c>
      <c r="F37">
        <v>2E-3</v>
      </c>
      <c r="G37">
        <v>0.998</v>
      </c>
      <c r="H37">
        <v>0</v>
      </c>
      <c r="I37">
        <v>40.5555555555556</v>
      </c>
      <c r="J37">
        <v>7.9365079365080003E-3</v>
      </c>
      <c r="K37">
        <v>0</v>
      </c>
      <c r="L37">
        <f t="shared" si="0"/>
        <v>1.2470834734746485</v>
      </c>
      <c r="M37">
        <f t="shared" si="1"/>
        <v>0.57451614133544349</v>
      </c>
      <c r="N37">
        <f t="shared" si="2"/>
        <v>23.29982128749301</v>
      </c>
      <c r="O37">
        <f t="shared" si="3"/>
        <v>4.5596519153606992E-3</v>
      </c>
      <c r="P37">
        <f t="shared" si="4"/>
        <v>0</v>
      </c>
      <c r="Q37">
        <f>F37*EXP(-N37*Fperm!$M$2) + G37*EXP(-O37*Fperm!$M$2) + H37*EXP(-P37*Fperm!$M$2)</f>
        <v>0.63256822776947697</v>
      </c>
    </row>
    <row r="38" spans="1:17" ht="15.6" x14ac:dyDescent="0.6">
      <c r="A38" t="s">
        <v>45</v>
      </c>
      <c r="B38" t="s">
        <v>46</v>
      </c>
      <c r="C38">
        <v>450</v>
      </c>
      <c r="D38">
        <v>0.60355479439668303</v>
      </c>
      <c r="E38">
        <v>20</v>
      </c>
      <c r="F38">
        <v>9.6715085636601694E-3</v>
      </c>
      <c r="G38">
        <v>0.99032849143634005</v>
      </c>
      <c r="H38">
        <v>0</v>
      </c>
      <c r="I38">
        <v>348.97068509921598</v>
      </c>
      <c r="J38">
        <v>1.402115045604E-3</v>
      </c>
      <c r="K38">
        <v>0</v>
      </c>
      <c r="L38">
        <f t="shared" si="0"/>
        <v>1.553041504703383</v>
      </c>
      <c r="M38">
        <f t="shared" si="1"/>
        <v>0.79890775747307319</v>
      </c>
      <c r="N38">
        <f t="shared" si="2"/>
        <v>278.79538745645664</v>
      </c>
      <c r="O38">
        <f t="shared" si="3"/>
        <v>1.1201605868027473E-3</v>
      </c>
      <c r="P38">
        <f t="shared" si="4"/>
        <v>0</v>
      </c>
      <c r="Q38">
        <f>F38*EXP(-N38*Fperm!$M$2) + G38*EXP(-O38*Fperm!$M$2) + H38*EXP(-P38*Fperm!$M$2)</f>
        <v>0.88538328260643318</v>
      </c>
    </row>
    <row r="39" spans="1:17" ht="15.6" x14ac:dyDescent="0.6">
      <c r="A39" t="s">
        <v>45</v>
      </c>
      <c r="B39" t="s">
        <v>46</v>
      </c>
      <c r="C39">
        <v>450</v>
      </c>
      <c r="D39">
        <v>0.60355479439668303</v>
      </c>
      <c r="E39">
        <v>20</v>
      </c>
      <c r="F39">
        <v>6.3186707723755899E-3</v>
      </c>
      <c r="G39">
        <v>0.99368132922762498</v>
      </c>
      <c r="H39">
        <v>0</v>
      </c>
      <c r="I39">
        <v>227.18017010816499</v>
      </c>
      <c r="J39">
        <v>3.1017558223440001E-3</v>
      </c>
      <c r="K39">
        <v>0</v>
      </c>
      <c r="L39">
        <f t="shared" si="0"/>
        <v>1.553041504703383</v>
      </c>
      <c r="M39">
        <f t="shared" si="1"/>
        <v>0.79890775747307319</v>
      </c>
      <c r="N39">
        <f t="shared" si="2"/>
        <v>181.49600024346537</v>
      </c>
      <c r="O39">
        <f t="shared" si="3"/>
        <v>2.478016788257893E-3</v>
      </c>
      <c r="P39">
        <f t="shared" si="4"/>
        <v>0</v>
      </c>
      <c r="Q39">
        <f>F39*EXP(-N39*Fperm!$M$2) + G39*EXP(-O39*Fperm!$M$2) + H39*EXP(-P39*Fperm!$M$2)</f>
        <v>0.77558290497359406</v>
      </c>
    </row>
    <row r="40" spans="1:17" ht="15.6" x14ac:dyDescent="0.6">
      <c r="A40" t="s">
        <v>45</v>
      </c>
      <c r="B40" t="s">
        <v>46</v>
      </c>
      <c r="C40">
        <v>450</v>
      </c>
      <c r="D40">
        <v>0.60355479439668303</v>
      </c>
      <c r="E40">
        <v>20</v>
      </c>
      <c r="F40">
        <v>7.71099423811656E-3</v>
      </c>
      <c r="G40">
        <v>0.99228900576188295</v>
      </c>
      <c r="H40">
        <v>0</v>
      </c>
      <c r="I40">
        <v>279.94574155865098</v>
      </c>
      <c r="J40">
        <v>3.1165005820310001E-3</v>
      </c>
      <c r="K40">
        <v>0</v>
      </c>
      <c r="L40">
        <f t="shared" si="0"/>
        <v>1.553041504703383</v>
      </c>
      <c r="M40">
        <f t="shared" si="1"/>
        <v>0.79890775747307319</v>
      </c>
      <c r="N40">
        <f t="shared" si="2"/>
        <v>223.65082460275838</v>
      </c>
      <c r="O40">
        <f t="shared" si="3"/>
        <v>2.4897964911539138E-3</v>
      </c>
      <c r="P40">
        <f t="shared" si="4"/>
        <v>0</v>
      </c>
      <c r="Q40">
        <f>F40*EXP(-N40*Fperm!$M$2) + G40*EXP(-O40*Fperm!$M$2) + H40*EXP(-P40*Fperm!$M$2)</f>
        <v>0.77358437966803306</v>
      </c>
    </row>
    <row r="41" spans="1:17" ht="15.6" x14ac:dyDescent="0.6">
      <c r="A41" t="s">
        <v>45</v>
      </c>
      <c r="B41" t="s">
        <v>46</v>
      </c>
      <c r="C41">
        <v>450</v>
      </c>
      <c r="D41">
        <v>0.60355479439668303</v>
      </c>
      <c r="E41">
        <v>20</v>
      </c>
      <c r="F41">
        <v>1.03387862213364E-2</v>
      </c>
      <c r="G41">
        <v>0.98966121377866401</v>
      </c>
      <c r="H41">
        <v>0</v>
      </c>
      <c r="I41">
        <v>261.92574740904502</v>
      </c>
      <c r="J41">
        <v>3.1869556177349999E-3</v>
      </c>
      <c r="K41">
        <v>0</v>
      </c>
      <c r="L41">
        <f t="shared" ref="L41:L72" si="5">(1.1 *(E41-$M$1) - 63.1579 * EXP(-0.19*E41) + 63.1579 *EXP(-0.19*$M$1)) / (E41-$M$1)</f>
        <v>1.553041504703383</v>
      </c>
      <c r="M41">
        <f t="shared" ref="M41:M72" si="6">EXP(LN(L41)*($M$1-E41)/10)</f>
        <v>0.79890775747307319</v>
      </c>
      <c r="N41">
        <f t="shared" ref="N41:N72" si="7">I41*$M41</f>
        <v>209.25451148701876</v>
      </c>
      <c r="O41">
        <f t="shared" ref="O41:O72" si="8">J41*$M41</f>
        <v>2.5460835657308816E-3</v>
      </c>
      <c r="P41">
        <f t="shared" ref="P41:P72" si="9">K41*$M41</f>
        <v>0</v>
      </c>
      <c r="Q41">
        <f>F41*EXP(-N41*Fperm!$M$2) + G41*EXP(-O41*Fperm!$M$2) + H41*EXP(-P41*Fperm!$M$2)</f>
        <v>0.76720521399738772</v>
      </c>
    </row>
    <row r="42" spans="1:17" ht="15.6" x14ac:dyDescent="0.6">
      <c r="A42" t="s">
        <v>45</v>
      </c>
      <c r="B42" t="s">
        <v>46</v>
      </c>
      <c r="C42">
        <v>550</v>
      </c>
      <c r="D42">
        <v>0.48025943147781502</v>
      </c>
      <c r="E42">
        <v>20</v>
      </c>
      <c r="F42">
        <v>4.5303137131667802E-3</v>
      </c>
      <c r="G42">
        <v>0.99546968628683297</v>
      </c>
      <c r="H42">
        <v>0</v>
      </c>
      <c r="I42">
        <v>149.36223076170501</v>
      </c>
      <c r="J42">
        <v>1.022957959147E-3</v>
      </c>
      <c r="K42">
        <v>0</v>
      </c>
      <c r="L42">
        <f t="shared" si="5"/>
        <v>1.553041504703383</v>
      </c>
      <c r="M42">
        <f t="shared" si="6"/>
        <v>0.79890775747307319</v>
      </c>
      <c r="N42">
        <f t="shared" si="7"/>
        <v>119.32664482900941</v>
      </c>
      <c r="O42">
        <f t="shared" si="8"/>
        <v>8.1724904913136134E-4</v>
      </c>
      <c r="P42">
        <f t="shared" si="9"/>
        <v>0</v>
      </c>
      <c r="Q42">
        <f>F42*EXP(-N42*Fperm!$M$2) + G42*EXP(-O42*Fperm!$M$2) + H42*EXP(-P42*Fperm!$M$2)</f>
        <v>0.91735063165187936</v>
      </c>
    </row>
    <row r="43" spans="1:17" ht="15.6" x14ac:dyDescent="0.6">
      <c r="A43" t="s">
        <v>45</v>
      </c>
      <c r="B43" t="s">
        <v>46</v>
      </c>
      <c r="C43">
        <v>550</v>
      </c>
      <c r="D43">
        <v>0.48025943147781502</v>
      </c>
      <c r="E43">
        <v>20</v>
      </c>
      <c r="F43">
        <v>2.8274352295418301E-3</v>
      </c>
      <c r="G43">
        <v>0.99717256477045801</v>
      </c>
      <c r="H43">
        <v>0</v>
      </c>
      <c r="I43">
        <v>102.843553916631</v>
      </c>
      <c r="J43">
        <v>1.555956848486E-3</v>
      </c>
      <c r="K43">
        <v>0</v>
      </c>
      <c r="L43">
        <f t="shared" si="5"/>
        <v>1.553041504703383</v>
      </c>
      <c r="M43">
        <f t="shared" si="6"/>
        <v>0.79890775747307319</v>
      </c>
      <c r="N43">
        <f t="shared" si="7"/>
        <v>82.162513030096761</v>
      </c>
      <c r="O43">
        <f t="shared" si="8"/>
        <v>1.2430659965488207E-3</v>
      </c>
      <c r="P43">
        <f t="shared" si="9"/>
        <v>0</v>
      </c>
      <c r="Q43">
        <f>F43*EXP(-N43*Fperm!$M$2) + G43*EXP(-O43*Fperm!$M$2) + H43*EXP(-P43*Fperm!$M$2)</f>
        <v>0.88061210483766994</v>
      </c>
    </row>
    <row r="44" spans="1:17" ht="15.6" x14ac:dyDescent="0.6">
      <c r="A44" t="s">
        <v>45</v>
      </c>
      <c r="B44" t="s">
        <v>46</v>
      </c>
      <c r="C44">
        <v>550</v>
      </c>
      <c r="D44">
        <v>0.48025943147781502</v>
      </c>
      <c r="E44">
        <v>20</v>
      </c>
      <c r="F44">
        <v>3.4907658402309198E-3</v>
      </c>
      <c r="G44">
        <v>0.996509234159769</v>
      </c>
      <c r="H44">
        <v>0</v>
      </c>
      <c r="I44">
        <v>124.108170684288</v>
      </c>
      <c r="J44">
        <v>1.7099505744200001E-3</v>
      </c>
      <c r="K44">
        <v>0</v>
      </c>
      <c r="L44">
        <f t="shared" si="5"/>
        <v>1.553041504703383</v>
      </c>
      <c r="M44">
        <f t="shared" si="6"/>
        <v>0.79890775747307319</v>
      </c>
      <c r="N44">
        <f t="shared" si="7"/>
        <v>99.150980325469931</v>
      </c>
      <c r="O44">
        <f t="shared" si="8"/>
        <v>1.3660927787996755E-3</v>
      </c>
      <c r="P44">
        <f t="shared" si="9"/>
        <v>0</v>
      </c>
      <c r="Q44">
        <f>F44*EXP(-N44*Fperm!$M$2) + G44*EXP(-O44*Fperm!$M$2) + H44*EXP(-P44*Fperm!$M$2)</f>
        <v>0.86926595734668521</v>
      </c>
    </row>
    <row r="45" spans="1:17" ht="15.6" x14ac:dyDescent="0.6">
      <c r="A45" t="s">
        <v>45</v>
      </c>
      <c r="B45" t="s">
        <v>46</v>
      </c>
      <c r="C45">
        <v>550</v>
      </c>
      <c r="D45">
        <v>0.48025943147781502</v>
      </c>
      <c r="E45">
        <v>20</v>
      </c>
      <c r="F45">
        <v>6.1725934635377998E-3</v>
      </c>
      <c r="G45">
        <v>0.99382740653646195</v>
      </c>
      <c r="H45">
        <v>0</v>
      </c>
      <c r="I45">
        <v>178.21488843103199</v>
      </c>
      <c r="J45">
        <v>1.763597016842E-3</v>
      </c>
      <c r="K45">
        <v>0</v>
      </c>
      <c r="L45">
        <f t="shared" si="5"/>
        <v>1.553041504703383</v>
      </c>
      <c r="M45">
        <f t="shared" si="6"/>
        <v>0.79890775747307319</v>
      </c>
      <c r="N45">
        <f t="shared" si="7"/>
        <v>142.37725686474971</v>
      </c>
      <c r="O45">
        <f t="shared" si="8"/>
        <v>1.4089513378114438E-3</v>
      </c>
      <c r="P45">
        <f t="shared" si="9"/>
        <v>0</v>
      </c>
      <c r="Q45">
        <f>F45*EXP(-N45*Fperm!$M$2) + G45*EXP(-O45*Fperm!$M$2) + H45*EXP(-P45*Fperm!$M$2)</f>
        <v>0.86321899801528557</v>
      </c>
    </row>
    <row r="46" spans="1:17" x14ac:dyDescent="0.55000000000000004">
      <c r="A46" t="s">
        <v>47</v>
      </c>
      <c r="B46" t="s">
        <v>48</v>
      </c>
      <c r="C46">
        <v>350</v>
      </c>
      <c r="D46">
        <v>0.68</v>
      </c>
      <c r="E46">
        <v>19</v>
      </c>
      <c r="F46">
        <v>8.9999999999999993E-3</v>
      </c>
      <c r="G46">
        <v>0.66600000000000004</v>
      </c>
      <c r="H46">
        <v>0.32500000000000001</v>
      </c>
      <c r="I46">
        <v>199.80099999999999</v>
      </c>
      <c r="J46">
        <v>0.14599999999999999</v>
      </c>
      <c r="K46">
        <v>1.095E-2</v>
      </c>
      <c r="L46">
        <f t="shared" si="5"/>
        <v>1.5914304406345123</v>
      </c>
      <c r="M46">
        <f t="shared" si="6"/>
        <v>0.82654605809954718</v>
      </c>
      <c r="N46">
        <f t="shared" si="7"/>
        <v>165.14472895434761</v>
      </c>
      <c r="O46">
        <f t="shared" si="8"/>
        <v>0.12067572448253389</v>
      </c>
      <c r="P46">
        <f t="shared" si="9"/>
        <v>9.0506793361900418E-3</v>
      </c>
      <c r="Q46">
        <f>F46*EXP(-N46*Fperm!$M$2) + G46*EXP(-O46*Fperm!$M$2) + H46*EXP(-P46*Fperm!$M$2)</f>
        <v>0.13147100598490249</v>
      </c>
    </row>
    <row r="47" spans="1:17" x14ac:dyDescent="0.55000000000000004">
      <c r="A47" t="s">
        <v>47</v>
      </c>
      <c r="B47" t="s">
        <v>49</v>
      </c>
      <c r="C47">
        <v>550</v>
      </c>
      <c r="D47">
        <v>0.47</v>
      </c>
      <c r="E47">
        <v>19</v>
      </c>
      <c r="F47">
        <v>1.0999999999999999E-2</v>
      </c>
      <c r="G47">
        <v>0.124</v>
      </c>
      <c r="H47">
        <v>0.86499999999999999</v>
      </c>
      <c r="I47">
        <v>250.90100000000001</v>
      </c>
      <c r="J47">
        <v>0.83950000000000002</v>
      </c>
      <c r="K47">
        <v>1.095E-2</v>
      </c>
      <c r="L47">
        <f t="shared" si="5"/>
        <v>1.5914304406345123</v>
      </c>
      <c r="M47">
        <f t="shared" si="6"/>
        <v>0.82654605809954718</v>
      </c>
      <c r="N47">
        <f t="shared" si="7"/>
        <v>207.3812325232345</v>
      </c>
      <c r="O47">
        <f t="shared" si="8"/>
        <v>0.69388541577456986</v>
      </c>
      <c r="P47">
        <f t="shared" si="9"/>
        <v>9.0506793361900418E-3</v>
      </c>
      <c r="Q47">
        <f>F47*EXP(-N47*Fperm!$M$2) + G47*EXP(-O47*Fperm!$M$2) + H47*EXP(-P47*Fperm!$M$2)</f>
        <v>0.34990495949648531</v>
      </c>
    </row>
    <row r="48" spans="1:17" x14ac:dyDescent="0.55000000000000004">
      <c r="A48" t="s">
        <v>47</v>
      </c>
      <c r="B48" t="s">
        <v>48</v>
      </c>
      <c r="C48">
        <v>350</v>
      </c>
      <c r="D48">
        <v>0.68</v>
      </c>
      <c r="E48">
        <v>19</v>
      </c>
      <c r="F48">
        <v>3.3000000000000002E-2</v>
      </c>
      <c r="G48">
        <v>0.157</v>
      </c>
      <c r="H48">
        <v>0.81</v>
      </c>
      <c r="I48">
        <v>65.116</v>
      </c>
      <c r="J48">
        <v>0.876</v>
      </c>
      <c r="K48">
        <v>1.095E-2</v>
      </c>
      <c r="L48">
        <f t="shared" si="5"/>
        <v>1.5914304406345123</v>
      </c>
      <c r="M48">
        <f t="shared" si="6"/>
        <v>0.82654605809954718</v>
      </c>
      <c r="N48">
        <f t="shared" si="7"/>
        <v>53.821373119210115</v>
      </c>
      <c r="O48">
        <f t="shared" si="8"/>
        <v>0.72405434689520332</v>
      </c>
      <c r="P48">
        <f t="shared" si="9"/>
        <v>9.0506793361900418E-3</v>
      </c>
      <c r="Q48">
        <f>F48*EXP(-N48*Fperm!$M$2) + G48*EXP(-O48*Fperm!$M$2) + H48*EXP(-P48*Fperm!$M$2)</f>
        <v>0.32765666727416543</v>
      </c>
    </row>
    <row r="49" spans="1:17" x14ac:dyDescent="0.55000000000000004">
      <c r="A49" t="s">
        <v>47</v>
      </c>
      <c r="B49" t="s">
        <v>49</v>
      </c>
      <c r="C49">
        <v>550</v>
      </c>
      <c r="D49">
        <v>0.47</v>
      </c>
      <c r="E49">
        <v>19</v>
      </c>
      <c r="F49">
        <v>3.2000000000000001E-2</v>
      </c>
      <c r="G49">
        <v>0.17100000000000001</v>
      </c>
      <c r="H49">
        <v>0.79800000000000004</v>
      </c>
      <c r="I49">
        <v>58.838000000000001</v>
      </c>
      <c r="J49">
        <v>0.94899999999999995</v>
      </c>
      <c r="K49">
        <v>1.095E-2</v>
      </c>
      <c r="L49">
        <f t="shared" si="5"/>
        <v>1.5914304406345123</v>
      </c>
      <c r="M49">
        <f t="shared" si="6"/>
        <v>0.82654605809954718</v>
      </c>
      <c r="N49">
        <f t="shared" si="7"/>
        <v>48.632316966461154</v>
      </c>
      <c r="O49">
        <f t="shared" si="8"/>
        <v>0.78439220913647023</v>
      </c>
      <c r="P49">
        <f t="shared" si="9"/>
        <v>9.0506793361900418E-3</v>
      </c>
      <c r="Q49">
        <f>F49*EXP(-N49*Fperm!$M$2) + G49*EXP(-O49*Fperm!$M$2) + H49*EXP(-P49*Fperm!$M$2)</f>
        <v>0.32280249442565928</v>
      </c>
    </row>
    <row r="50" spans="1:17" x14ac:dyDescent="0.55000000000000004">
      <c r="A50" t="s">
        <v>50</v>
      </c>
      <c r="B50" t="s">
        <v>51</v>
      </c>
      <c r="C50">
        <v>400</v>
      </c>
      <c r="E50">
        <v>20</v>
      </c>
      <c r="F50">
        <v>1.592E-2</v>
      </c>
      <c r="G50">
        <v>1.2449999999999999E-2</v>
      </c>
      <c r="H50">
        <v>0.97162999999999999</v>
      </c>
      <c r="I50">
        <v>187.18</v>
      </c>
      <c r="J50">
        <v>2.52</v>
      </c>
      <c r="K50">
        <v>3.3800000000000002E-3</v>
      </c>
      <c r="L50">
        <f t="shared" si="5"/>
        <v>1.553041504703383</v>
      </c>
      <c r="M50">
        <f t="shared" si="6"/>
        <v>0.79890775747307319</v>
      </c>
      <c r="N50">
        <f t="shared" si="7"/>
        <v>149.53955404380986</v>
      </c>
      <c r="O50">
        <f t="shared" si="8"/>
        <v>2.0132475488321444</v>
      </c>
      <c r="P50">
        <f t="shared" si="9"/>
        <v>2.7003082202589875E-3</v>
      </c>
      <c r="Q50">
        <f>F50*EXP(-N50*Fperm!$M$2) + G50*EXP(-O50*Fperm!$M$2) + H50*EXP(-P50*Fperm!$M$2)</f>
        <v>0.74169955704725032</v>
      </c>
    </row>
    <row r="51" spans="1:17" x14ac:dyDescent="0.55000000000000004">
      <c r="A51" t="s">
        <v>50</v>
      </c>
      <c r="B51" t="s">
        <v>51</v>
      </c>
      <c r="C51">
        <v>400</v>
      </c>
      <c r="E51">
        <v>20</v>
      </c>
      <c r="F51">
        <v>1.8339999999999999E-2</v>
      </c>
      <c r="G51">
        <v>2.0459999999999999E-2</v>
      </c>
      <c r="H51">
        <v>0.96120000000000005</v>
      </c>
      <c r="I51">
        <v>24.877376268999999</v>
      </c>
      <c r="J51">
        <v>0.35842844699999998</v>
      </c>
      <c r="K51">
        <v>2.4454640000000001E-3</v>
      </c>
      <c r="L51">
        <f t="shared" si="5"/>
        <v>1.553041504703383</v>
      </c>
      <c r="M51">
        <f t="shared" si="6"/>
        <v>0.79890775747307319</v>
      </c>
      <c r="N51">
        <f t="shared" si="7"/>
        <v>19.874728886880639</v>
      </c>
      <c r="O51">
        <f t="shared" si="8"/>
        <v>0.28635126680732625</v>
      </c>
      <c r="P51">
        <f t="shared" si="9"/>
        <v>1.9537001602211316E-3</v>
      </c>
      <c r="Q51">
        <f>F51*EXP(-N51*Fperm!$M$2) + G51*EXP(-O51*Fperm!$M$2) + H51*EXP(-P51*Fperm!$M$2)</f>
        <v>0.79061607857800476</v>
      </c>
    </row>
    <row r="52" spans="1:17" ht="15.6" x14ac:dyDescent="0.6">
      <c r="A52" t="s">
        <v>52</v>
      </c>
      <c r="B52" t="s">
        <v>53</v>
      </c>
      <c r="C52">
        <v>200</v>
      </c>
      <c r="D52">
        <v>1.3682000000000001</v>
      </c>
      <c r="E52">
        <v>23</v>
      </c>
      <c r="F52">
        <v>1.54329731312416E-2</v>
      </c>
      <c r="G52">
        <v>0.98456702686875797</v>
      </c>
      <c r="H52">
        <v>0</v>
      </c>
      <c r="I52">
        <v>49.732094911357898</v>
      </c>
      <c r="J52">
        <v>5.2578019449026001E-2</v>
      </c>
      <c r="K52">
        <v>0</v>
      </c>
      <c r="L52">
        <f t="shared" si="5"/>
        <v>1.4610341801397224</v>
      </c>
      <c r="M52">
        <f t="shared" si="6"/>
        <v>0.73557184100323914</v>
      </c>
      <c r="N52">
        <f t="shared" si="7"/>
        <v>36.581528610895347</v>
      </c>
      <c r="O52">
        <f t="shared" si="8"/>
        <v>3.867491056242417E-2</v>
      </c>
      <c r="P52">
        <f t="shared" si="9"/>
        <v>0</v>
      </c>
      <c r="Q52">
        <f>F52*EXP(-N52*Fperm!$M$2) + G52*EXP(-O52*Fperm!$M$2) + H52*EXP(-P52*Fperm!$M$2)</f>
        <v>2.0588052290924981E-2</v>
      </c>
    </row>
    <row r="53" spans="1:17" ht="15.6" x14ac:dyDescent="0.6">
      <c r="A53" t="s">
        <v>52</v>
      </c>
      <c r="B53" t="s">
        <v>53</v>
      </c>
      <c r="C53">
        <v>300</v>
      </c>
      <c r="D53">
        <v>0.84630000000000005</v>
      </c>
      <c r="E53">
        <v>23</v>
      </c>
      <c r="F53">
        <v>2.6224859382381399E-3</v>
      </c>
      <c r="G53">
        <v>0.997377514061762</v>
      </c>
      <c r="H53">
        <v>0</v>
      </c>
      <c r="I53">
        <v>92.647887327412306</v>
      </c>
      <c r="J53">
        <v>1.2325269591293E-2</v>
      </c>
      <c r="K53">
        <v>0</v>
      </c>
      <c r="L53">
        <f t="shared" si="5"/>
        <v>1.4610341801397224</v>
      </c>
      <c r="M53">
        <f t="shared" si="6"/>
        <v>0.73557184100323914</v>
      </c>
      <c r="N53">
        <f t="shared" si="7"/>
        <v>68.149177046485335</v>
      </c>
      <c r="O53">
        <f t="shared" si="8"/>
        <v>9.0661212441286339E-3</v>
      </c>
      <c r="P53">
        <f t="shared" si="9"/>
        <v>0</v>
      </c>
      <c r="Q53">
        <f>F53*EXP(-N53*Fperm!$M$2) + G53*EXP(-O53*Fperm!$M$2) + H53*EXP(-P53*Fperm!$M$2)</f>
        <v>0.40283104219123411</v>
      </c>
    </row>
    <row r="54" spans="1:17" ht="15.6" x14ac:dyDescent="0.6">
      <c r="A54" t="s">
        <v>52</v>
      </c>
      <c r="B54" t="s">
        <v>53</v>
      </c>
      <c r="C54">
        <v>300</v>
      </c>
      <c r="D54">
        <v>0.81669999999999998</v>
      </c>
      <c r="E54">
        <v>23</v>
      </c>
      <c r="F54">
        <v>3.6687689084806698E-3</v>
      </c>
      <c r="G54">
        <v>0.996331231091519</v>
      </c>
      <c r="H54">
        <v>0</v>
      </c>
      <c r="I54">
        <v>36.3050731584772</v>
      </c>
      <c r="J54">
        <v>1.0113143937373E-2</v>
      </c>
      <c r="K54">
        <v>0</v>
      </c>
      <c r="L54">
        <f t="shared" si="5"/>
        <v>1.4610341801397224</v>
      </c>
      <c r="M54">
        <f t="shared" si="6"/>
        <v>0.73557184100323914</v>
      </c>
      <c r="N54">
        <f t="shared" si="7"/>
        <v>26.704989500938357</v>
      </c>
      <c r="O54">
        <f t="shared" si="8"/>
        <v>7.4389439043442045E-3</v>
      </c>
      <c r="P54">
        <f t="shared" si="9"/>
        <v>0</v>
      </c>
      <c r="Q54">
        <f>F54*EXP(-N54*Fperm!$M$2) + G54*EXP(-O54*Fperm!$M$2) + H54*EXP(-P54*Fperm!$M$2)</f>
        <v>0.473515843847166</v>
      </c>
    </row>
    <row r="55" spans="1:17" ht="15.6" x14ac:dyDescent="0.6">
      <c r="A55" t="s">
        <v>52</v>
      </c>
      <c r="B55" t="s">
        <v>53</v>
      </c>
      <c r="C55">
        <v>500</v>
      </c>
      <c r="D55">
        <v>0.49509999999999998</v>
      </c>
      <c r="E55">
        <v>23</v>
      </c>
      <c r="F55">
        <v>2.5035972839072898E-3</v>
      </c>
      <c r="G55">
        <v>0.99749640271609297</v>
      </c>
      <c r="H55">
        <v>0</v>
      </c>
      <c r="I55">
        <v>7.4100908118108597</v>
      </c>
      <c r="J55">
        <v>4.4055763744750001E-3</v>
      </c>
      <c r="K55">
        <v>0</v>
      </c>
      <c r="L55">
        <f t="shared" si="5"/>
        <v>1.4610341801397224</v>
      </c>
      <c r="M55">
        <f t="shared" si="6"/>
        <v>0.73557184100323914</v>
      </c>
      <c r="N55">
        <f t="shared" si="7"/>
        <v>5.4506541404449012</v>
      </c>
      <c r="O55">
        <f t="shared" si="8"/>
        <v>3.2406179244529516E-3</v>
      </c>
      <c r="P55">
        <f t="shared" si="9"/>
        <v>0</v>
      </c>
      <c r="Q55">
        <f>F55*EXP(-N55*Fperm!$M$2) + G55*EXP(-O55*Fperm!$M$2) + H55*EXP(-P55*Fperm!$M$2)</f>
        <v>0.72139493690297862</v>
      </c>
    </row>
    <row r="56" spans="1:17" ht="15.6" x14ac:dyDescent="0.6">
      <c r="A56" t="s">
        <v>52</v>
      </c>
      <c r="B56" t="s">
        <v>53</v>
      </c>
      <c r="C56">
        <v>500</v>
      </c>
      <c r="D56">
        <v>0.52759999999999996</v>
      </c>
      <c r="E56">
        <v>23</v>
      </c>
      <c r="F56">
        <v>2.7116538087478899E-3</v>
      </c>
      <c r="G56">
        <v>0.99728834619125195</v>
      </c>
      <c r="H56">
        <v>0</v>
      </c>
      <c r="I56">
        <v>12.4012546846064</v>
      </c>
      <c r="J56">
        <v>4.0963543342140002E-3</v>
      </c>
      <c r="K56">
        <v>0</v>
      </c>
      <c r="L56">
        <f t="shared" si="5"/>
        <v>1.4610341801397224</v>
      </c>
      <c r="M56">
        <f t="shared" si="6"/>
        <v>0.73557184100323914</v>
      </c>
      <c r="N56">
        <f t="shared" si="7"/>
        <v>9.1220137391059737</v>
      </c>
      <c r="O56">
        <f t="shared" si="8"/>
        <v>3.01316289901939E-3</v>
      </c>
      <c r="P56">
        <f t="shared" si="9"/>
        <v>0</v>
      </c>
      <c r="Q56">
        <f>F56*EXP(-N56*Fperm!$M$2) + G56*EXP(-O56*Fperm!$M$2) + H56*EXP(-P56*Fperm!$M$2)</f>
        <v>0.73783753056501289</v>
      </c>
    </row>
    <row r="57" spans="1:17" x14ac:dyDescent="0.55000000000000004">
      <c r="A57" t="s">
        <v>54</v>
      </c>
      <c r="C57">
        <v>500</v>
      </c>
      <c r="D57">
        <v>0.28799999999999998</v>
      </c>
      <c r="E57">
        <v>26</v>
      </c>
      <c r="F57">
        <v>1.8177866721234701E-2</v>
      </c>
      <c r="G57">
        <v>0.981822133278765</v>
      </c>
      <c r="H57">
        <v>0</v>
      </c>
      <c r="I57">
        <v>2.6579611268110002</v>
      </c>
      <c r="J57">
        <v>2.4719204910000001E-3</v>
      </c>
      <c r="K57">
        <v>0</v>
      </c>
      <c r="L57">
        <f t="shared" si="5"/>
        <v>1.3947327240777447</v>
      </c>
      <c r="M57">
        <f t="shared" si="6"/>
        <v>0.6912179383096877</v>
      </c>
      <c r="N57">
        <f t="shared" si="7"/>
        <v>1.8372304101815939</v>
      </c>
      <c r="O57">
        <f t="shared" si="8"/>
        <v>1.708635785454491E-3</v>
      </c>
      <c r="P57">
        <f t="shared" si="9"/>
        <v>0</v>
      </c>
      <c r="Q57">
        <f>F57*EXP(-N57*Fperm!$M$2) + G57*EXP(-O57*Fperm!$M$2) + H57*EXP(-P57*Fperm!$M$2)</f>
        <v>0.82761377181289586</v>
      </c>
    </row>
    <row r="58" spans="1:17" x14ac:dyDescent="0.55000000000000004">
      <c r="A58" t="s">
        <v>55</v>
      </c>
      <c r="B58" t="s">
        <v>46</v>
      </c>
      <c r="C58">
        <v>450</v>
      </c>
      <c r="D58">
        <v>0.63</v>
      </c>
      <c r="E58">
        <v>17.3</v>
      </c>
      <c r="F58">
        <v>5.8284716859812501E-3</v>
      </c>
      <c r="G58">
        <v>0.994171528314019</v>
      </c>
      <c r="H58">
        <v>0</v>
      </c>
      <c r="I58">
        <v>15.476451002036701</v>
      </c>
      <c r="J58">
        <v>1.4059044513854001E-2</v>
      </c>
      <c r="K58">
        <v>0</v>
      </c>
      <c r="L58">
        <f t="shared" si="5"/>
        <v>1.6681077199180259</v>
      </c>
      <c r="M58">
        <f t="shared" si="6"/>
        <v>0.88443560514460817</v>
      </c>
      <c r="N58">
        <f t="shared" si="7"/>
        <v>13.687924307477207</v>
      </c>
      <c r="O58">
        <f t="shared" si="8"/>
        <v>1.2434319542365447E-2</v>
      </c>
      <c r="P58">
        <f t="shared" si="9"/>
        <v>0</v>
      </c>
      <c r="Q58">
        <f>F58*EXP(-N58*Fperm!$M$2) + G58*EXP(-O58*Fperm!$M$2) + H58*EXP(-P58*Fperm!$M$2)</f>
        <v>0.28671187775097057</v>
      </c>
    </row>
    <row r="59" spans="1:17" x14ac:dyDescent="0.55000000000000004">
      <c r="A59" t="s">
        <v>55</v>
      </c>
      <c r="B59" t="s">
        <v>46</v>
      </c>
      <c r="C59">
        <v>450</v>
      </c>
      <c r="D59">
        <v>0.63</v>
      </c>
      <c r="E59">
        <v>17.3</v>
      </c>
      <c r="F59">
        <v>2.1419093108251699E-2</v>
      </c>
      <c r="G59">
        <v>0.97858090689174804</v>
      </c>
      <c r="H59">
        <v>0</v>
      </c>
      <c r="I59">
        <v>6.3195209575953699</v>
      </c>
      <c r="J59">
        <v>2.5563825803154999E-2</v>
      </c>
      <c r="K59">
        <v>0</v>
      </c>
      <c r="L59">
        <f t="shared" si="5"/>
        <v>1.6681077199180259</v>
      </c>
      <c r="M59">
        <f t="shared" si="6"/>
        <v>0.88443560514460817</v>
      </c>
      <c r="N59">
        <f t="shared" si="7"/>
        <v>5.589209342354895</v>
      </c>
      <c r="O59">
        <f t="shared" si="8"/>
        <v>2.260955774402474E-2</v>
      </c>
      <c r="P59">
        <f t="shared" si="9"/>
        <v>0</v>
      </c>
      <c r="Q59">
        <f>F59*EXP(-N59*Fperm!$M$2) + G59*EXP(-O59*Fperm!$M$2) + H59*EXP(-P59*Fperm!$M$2)</f>
        <v>0.10201783935472329</v>
      </c>
    </row>
    <row r="60" spans="1:17" x14ac:dyDescent="0.55000000000000004">
      <c r="A60" t="s">
        <v>55</v>
      </c>
      <c r="B60" t="s">
        <v>46</v>
      </c>
      <c r="C60">
        <v>450</v>
      </c>
      <c r="D60">
        <v>0.63</v>
      </c>
      <c r="E60">
        <v>12.3</v>
      </c>
      <c r="F60">
        <v>4.4292635314979699E-2</v>
      </c>
      <c r="G60">
        <v>0.95570736468502004</v>
      </c>
      <c r="H60">
        <v>0</v>
      </c>
      <c r="I60">
        <v>2.3809682444781699</v>
      </c>
      <c r="J60">
        <v>3.5177065578352998E-2</v>
      </c>
      <c r="K60">
        <v>0</v>
      </c>
      <c r="L60">
        <f t="shared" si="5"/>
        <v>2.014895252135612</v>
      </c>
      <c r="M60">
        <f t="shared" si="6"/>
        <v>1.1997911195476003</v>
      </c>
      <c r="N60">
        <f t="shared" si="7"/>
        <v>2.8566645556497479</v>
      </c>
      <c r="O60">
        <f t="shared" si="8"/>
        <v>4.2205130892651495E-2</v>
      </c>
      <c r="P60">
        <f t="shared" si="9"/>
        <v>0</v>
      </c>
      <c r="Q60">
        <f>F60*EXP(-N60*Fperm!$M$2) + G60*EXP(-O60*Fperm!$M$2) + H60*EXP(-P60*Fperm!$M$2)</f>
        <v>1.4040396978795623E-2</v>
      </c>
    </row>
    <row r="61" spans="1:17" x14ac:dyDescent="0.55000000000000004">
      <c r="A61" t="s">
        <v>56</v>
      </c>
      <c r="B61" t="s">
        <v>57</v>
      </c>
      <c r="C61">
        <v>400</v>
      </c>
      <c r="D61">
        <v>0.53582313005308302</v>
      </c>
      <c r="E61">
        <v>22</v>
      </c>
      <c r="F61">
        <v>2.4040764714426898E-3</v>
      </c>
      <c r="G61">
        <v>0.99759592352855697</v>
      </c>
      <c r="H61">
        <v>0</v>
      </c>
      <c r="I61">
        <v>10.968390210243401</v>
      </c>
      <c r="J61">
        <v>3.067252917048E-3</v>
      </c>
      <c r="K61">
        <v>0</v>
      </c>
      <c r="L61">
        <f t="shared" si="5"/>
        <v>1.4883353570075042</v>
      </c>
      <c r="M61">
        <f t="shared" si="6"/>
        <v>0.75401924864046288</v>
      </c>
      <c r="N61">
        <f t="shared" si="7"/>
        <v>8.270377345123137</v>
      </c>
      <c r="O61">
        <f t="shared" si="8"/>
        <v>2.3127677399028008E-3</v>
      </c>
      <c r="P61">
        <f t="shared" si="9"/>
        <v>0</v>
      </c>
      <c r="Q61">
        <f>F61*EXP(-N61*Fperm!$M$2) + G61*EXP(-O61*Fperm!$M$2) + H61*EXP(-P61*Fperm!$M$2)</f>
        <v>0.79161212769009426</v>
      </c>
    </row>
    <row r="62" spans="1:17" x14ac:dyDescent="0.55000000000000004">
      <c r="A62" t="s">
        <v>56</v>
      </c>
      <c r="B62" t="s">
        <v>58</v>
      </c>
      <c r="C62">
        <v>550</v>
      </c>
      <c r="D62">
        <v>0.37041627013954698</v>
      </c>
      <c r="E62">
        <v>22</v>
      </c>
      <c r="F62">
        <v>8.6995388289482997E-4</v>
      </c>
      <c r="G62">
        <v>0.99913004611710499</v>
      </c>
      <c r="H62">
        <v>0</v>
      </c>
      <c r="I62">
        <v>119.514372110952</v>
      </c>
      <c r="J62">
        <v>8.6553049396499997E-4</v>
      </c>
      <c r="K62">
        <v>0</v>
      </c>
      <c r="L62">
        <f t="shared" si="5"/>
        <v>1.4883353570075042</v>
      </c>
      <c r="M62">
        <f t="shared" si="6"/>
        <v>0.75401924864046288</v>
      </c>
      <c r="N62">
        <f t="shared" si="7"/>
        <v>90.116137060836721</v>
      </c>
      <c r="O62">
        <f t="shared" si="8"/>
        <v>6.5262665273489793E-4</v>
      </c>
      <c r="P62">
        <f t="shared" si="9"/>
        <v>0</v>
      </c>
      <c r="Q62">
        <f>F62*EXP(-N62*Fperm!$M$2) + G62*EXP(-O62*Fperm!$M$2) + H62*EXP(-P62*Fperm!$M$2)</f>
        <v>0.93600636923834712</v>
      </c>
    </row>
    <row r="63" spans="1:17" x14ac:dyDescent="0.55000000000000004">
      <c r="A63" t="s">
        <v>56</v>
      </c>
      <c r="B63" t="s">
        <v>57</v>
      </c>
      <c r="C63">
        <v>400</v>
      </c>
      <c r="D63">
        <v>0.58121660001694597</v>
      </c>
      <c r="E63">
        <v>22</v>
      </c>
      <c r="F63">
        <v>3.30575028696467E-3</v>
      </c>
      <c r="G63">
        <v>0.996694249713035</v>
      </c>
      <c r="H63">
        <v>0</v>
      </c>
      <c r="I63">
        <v>5.1209928092283503</v>
      </c>
      <c r="J63">
        <v>3.3146801762059998E-3</v>
      </c>
      <c r="K63">
        <v>0</v>
      </c>
      <c r="L63">
        <f t="shared" si="5"/>
        <v>1.4883353570075042</v>
      </c>
      <c r="M63">
        <f t="shared" si="6"/>
        <v>0.75401924864046288</v>
      </c>
      <c r="N63">
        <f t="shared" si="7"/>
        <v>3.8613271503075741</v>
      </c>
      <c r="O63">
        <f t="shared" si="8"/>
        <v>2.4993326559462851E-3</v>
      </c>
      <c r="P63">
        <f t="shared" si="9"/>
        <v>0</v>
      </c>
      <c r="Q63">
        <f>F63*EXP(-N63*Fperm!$M$2) + G63*EXP(-O63*Fperm!$M$2) + H63*EXP(-P63*Fperm!$M$2)</f>
        <v>0.77627806488580975</v>
      </c>
    </row>
    <row r="64" spans="1:17" x14ac:dyDescent="0.55000000000000004">
      <c r="A64" t="s">
        <v>56</v>
      </c>
      <c r="B64" t="s">
        <v>58</v>
      </c>
      <c r="C64">
        <v>550</v>
      </c>
      <c r="D64">
        <v>0.375729953983233</v>
      </c>
      <c r="E64">
        <v>22</v>
      </c>
      <c r="F64">
        <v>1.0182136758667699E-3</v>
      </c>
      <c r="G64">
        <v>0.99898178632413304</v>
      </c>
      <c r="H64">
        <v>0</v>
      </c>
      <c r="I64">
        <v>51.765620757892101</v>
      </c>
      <c r="J64">
        <v>8.2775994346900004E-4</v>
      </c>
      <c r="K64">
        <v>0</v>
      </c>
      <c r="L64">
        <f t="shared" si="5"/>
        <v>1.4883353570075042</v>
      </c>
      <c r="M64">
        <f t="shared" si="6"/>
        <v>0.75401924864046288</v>
      </c>
      <c r="N64">
        <f t="shared" si="7"/>
        <v>39.032274469272949</v>
      </c>
      <c r="O64">
        <f t="shared" si="8"/>
        <v>6.2414693062916749E-4</v>
      </c>
      <c r="P64">
        <f t="shared" si="9"/>
        <v>0</v>
      </c>
      <c r="Q64">
        <f>F64*EXP(-N64*Fperm!$M$2) + G64*EXP(-O64*Fperm!$M$2) + H64*EXP(-P64*Fperm!$M$2)</f>
        <v>0.93853659985340843</v>
      </c>
    </row>
    <row r="65" spans="1:17" x14ac:dyDescent="0.55000000000000004">
      <c r="A65" t="s">
        <v>56</v>
      </c>
      <c r="B65" t="s">
        <v>59</v>
      </c>
      <c r="C65">
        <v>400</v>
      </c>
      <c r="D65">
        <v>0.66233669259611505</v>
      </c>
      <c r="E65">
        <v>22</v>
      </c>
      <c r="F65">
        <v>6.2785863472340497E-3</v>
      </c>
      <c r="G65">
        <v>0.99372141365276601</v>
      </c>
      <c r="H65">
        <v>0</v>
      </c>
      <c r="I65">
        <v>8.8189635082696398</v>
      </c>
      <c r="J65">
        <v>3.96754404952E-3</v>
      </c>
      <c r="K65">
        <v>0</v>
      </c>
      <c r="L65">
        <f t="shared" si="5"/>
        <v>1.4883353570075042</v>
      </c>
      <c r="M65">
        <f t="shared" si="6"/>
        <v>0.75401924864046288</v>
      </c>
      <c r="N65">
        <f t="shared" si="7"/>
        <v>6.6496682382931347</v>
      </c>
      <c r="O65">
        <f t="shared" si="8"/>
        <v>2.99160458316701E-3</v>
      </c>
      <c r="P65">
        <f t="shared" si="9"/>
        <v>0</v>
      </c>
      <c r="Q65">
        <f>F65*EXP(-N65*Fperm!$M$2) + G65*EXP(-O65*Fperm!$M$2) + H65*EXP(-P65*Fperm!$M$2)</f>
        <v>0.73678523184773193</v>
      </c>
    </row>
    <row r="66" spans="1:17" x14ac:dyDescent="0.55000000000000004">
      <c r="A66" t="s">
        <v>56</v>
      </c>
      <c r="B66" t="s">
        <v>60</v>
      </c>
      <c r="C66">
        <v>550</v>
      </c>
      <c r="D66">
        <v>0.49106593090268902</v>
      </c>
      <c r="E66">
        <v>22</v>
      </c>
      <c r="F66">
        <v>3.2719821350296399E-3</v>
      </c>
      <c r="G66">
        <v>0.99672801786497001</v>
      </c>
      <c r="H66">
        <v>0</v>
      </c>
      <c r="I66">
        <v>58.048718772955297</v>
      </c>
      <c r="J66">
        <v>1.868181047025E-3</v>
      </c>
      <c r="K66">
        <v>0</v>
      </c>
      <c r="L66">
        <f t="shared" si="5"/>
        <v>1.4883353570075042</v>
      </c>
      <c r="M66">
        <f t="shared" si="6"/>
        <v>0.75401924864046288</v>
      </c>
      <c r="N66">
        <f t="shared" si="7"/>
        <v>43.769851313725283</v>
      </c>
      <c r="O66">
        <f t="shared" si="8"/>
        <v>1.4086444694021438E-3</v>
      </c>
      <c r="P66">
        <f t="shared" si="9"/>
        <v>0</v>
      </c>
      <c r="Q66">
        <f>F66*EXP(-N66*Fperm!$M$2) + G66*EXP(-O66*Fperm!$M$2) + H66*EXP(-P66*Fperm!$M$2)</f>
        <v>0.86576497932363417</v>
      </c>
    </row>
    <row r="67" spans="1:17" x14ac:dyDescent="0.55000000000000004">
      <c r="A67" t="s">
        <v>56</v>
      </c>
      <c r="B67" t="s">
        <v>61</v>
      </c>
      <c r="C67">
        <v>550</v>
      </c>
      <c r="D67">
        <v>0.65326179980072097</v>
      </c>
      <c r="E67">
        <v>22</v>
      </c>
      <c r="F67">
        <v>4.0463023421484098E-2</v>
      </c>
      <c r="G67">
        <v>0.959536976578516</v>
      </c>
      <c r="H67">
        <v>0</v>
      </c>
      <c r="I67">
        <v>6.2654642358489898</v>
      </c>
      <c r="J67">
        <v>1.0706001415650999E-2</v>
      </c>
      <c r="K67">
        <v>0</v>
      </c>
      <c r="L67">
        <f t="shared" si="5"/>
        <v>1.4883353570075042</v>
      </c>
      <c r="M67">
        <f t="shared" si="6"/>
        <v>0.75401924864046288</v>
      </c>
      <c r="N67">
        <f t="shared" si="7"/>
        <v>4.7242806354985474</v>
      </c>
      <c r="O67">
        <f t="shared" si="8"/>
        <v>8.0725311433728977E-3</v>
      </c>
      <c r="P67">
        <f t="shared" si="9"/>
        <v>0</v>
      </c>
      <c r="Q67">
        <f>F67*EXP(-N67*Fperm!$M$2) + G67*EXP(-O67*Fperm!$M$2) + H67*EXP(-P67*Fperm!$M$2)</f>
        <v>0.42803190521945833</v>
      </c>
    </row>
    <row r="68" spans="1:17" x14ac:dyDescent="0.55000000000000004">
      <c r="A68" t="s">
        <v>56</v>
      </c>
      <c r="B68" t="s">
        <v>62</v>
      </c>
      <c r="C68">
        <v>400</v>
      </c>
      <c r="D68">
        <v>0.909666199752311</v>
      </c>
      <c r="E68">
        <v>22</v>
      </c>
      <c r="F68">
        <v>3.4212521148912302E-2</v>
      </c>
      <c r="G68">
        <v>0.96578747885108795</v>
      </c>
      <c r="H68">
        <v>0</v>
      </c>
      <c r="I68">
        <v>30.3532056892778</v>
      </c>
      <c r="J68">
        <v>8.3466500756429994E-3</v>
      </c>
      <c r="K68">
        <v>0</v>
      </c>
      <c r="L68">
        <f t="shared" si="5"/>
        <v>1.4883353570075042</v>
      </c>
      <c r="M68">
        <f t="shared" si="6"/>
        <v>0.75401924864046288</v>
      </c>
      <c r="N68">
        <f t="shared" si="7"/>
        <v>22.886901347658672</v>
      </c>
      <c r="O68">
        <f t="shared" si="8"/>
        <v>6.293534818701197E-3</v>
      </c>
      <c r="P68">
        <f t="shared" si="9"/>
        <v>0</v>
      </c>
      <c r="Q68">
        <f>F68*EXP(-N68*Fperm!$M$2) + G68*EXP(-O68*Fperm!$M$2) + H68*EXP(-P68*Fperm!$M$2)</f>
        <v>0.51470315012317447</v>
      </c>
    </row>
    <row r="69" spans="1:17" x14ac:dyDescent="0.55000000000000004">
      <c r="A69" t="s">
        <v>56</v>
      </c>
      <c r="B69" t="s">
        <v>63</v>
      </c>
      <c r="C69">
        <v>550</v>
      </c>
      <c r="D69">
        <v>0.54881517119437695</v>
      </c>
      <c r="E69">
        <v>22</v>
      </c>
      <c r="F69">
        <v>6.4144352517219103E-3</v>
      </c>
      <c r="G69">
        <v>0.99358556474827797</v>
      </c>
      <c r="H69">
        <v>0</v>
      </c>
      <c r="I69">
        <v>53.298044407687698</v>
      </c>
      <c r="J69">
        <v>3.3742064124420001E-3</v>
      </c>
      <c r="K69">
        <v>0</v>
      </c>
      <c r="L69">
        <f t="shared" si="5"/>
        <v>1.4883353570075042</v>
      </c>
      <c r="M69">
        <f t="shared" si="6"/>
        <v>0.75401924864046288</v>
      </c>
      <c r="N69">
        <f t="shared" si="7"/>
        <v>40.1877513982907</v>
      </c>
      <c r="O69">
        <f t="shared" si="8"/>
        <v>2.5442165838673488E-3</v>
      </c>
      <c r="P69">
        <f t="shared" si="9"/>
        <v>0</v>
      </c>
      <c r="Q69">
        <f>F69*EXP(-N69*Fperm!$M$2) + G69*EXP(-O69*Fperm!$M$2) + H69*EXP(-P69*Fperm!$M$2)</f>
        <v>0.77039126677246461</v>
      </c>
    </row>
    <row r="70" spans="1:17" x14ac:dyDescent="0.55000000000000004">
      <c r="A70" t="s">
        <v>56</v>
      </c>
      <c r="B70" t="s">
        <v>64</v>
      </c>
      <c r="C70">
        <v>400</v>
      </c>
      <c r="D70">
        <v>1.0907156284675501</v>
      </c>
      <c r="E70">
        <v>22</v>
      </c>
      <c r="F70">
        <v>2.01786233500077E-2</v>
      </c>
      <c r="G70">
        <v>0.97982137664999203</v>
      </c>
      <c r="H70">
        <v>0</v>
      </c>
      <c r="I70">
        <v>33.295495700881503</v>
      </c>
      <c r="J70">
        <v>1.1866377044749001E-2</v>
      </c>
      <c r="K70">
        <v>0</v>
      </c>
      <c r="L70">
        <f t="shared" si="5"/>
        <v>1.4883353570075042</v>
      </c>
      <c r="M70">
        <f t="shared" si="6"/>
        <v>0.75401924864046288</v>
      </c>
      <c r="N70">
        <f t="shared" si="7"/>
        <v>25.105444651490433</v>
      </c>
      <c r="O70">
        <f t="shared" si="8"/>
        <v>8.9474767033660783E-3</v>
      </c>
      <c r="P70">
        <f t="shared" si="9"/>
        <v>0</v>
      </c>
      <c r="Q70">
        <f>F70*EXP(-N70*Fperm!$M$2) + G70*EXP(-O70*Fperm!$M$2) + H70*EXP(-P70*Fperm!$M$2)</f>
        <v>0.40046349588130509</v>
      </c>
    </row>
    <row r="71" spans="1:17" x14ac:dyDescent="0.55000000000000004">
      <c r="A71" t="s">
        <v>56</v>
      </c>
      <c r="B71" t="s">
        <v>65</v>
      </c>
      <c r="C71">
        <v>550</v>
      </c>
      <c r="D71">
        <v>0.72024451302013903</v>
      </c>
      <c r="E71">
        <v>22</v>
      </c>
      <c r="F71">
        <v>6.8375369234630603E-3</v>
      </c>
      <c r="G71">
        <v>0.99316246307653699</v>
      </c>
      <c r="H71">
        <v>0</v>
      </c>
      <c r="I71">
        <v>13.2305277490803</v>
      </c>
      <c r="J71">
        <v>2.589704122747E-3</v>
      </c>
      <c r="K71">
        <v>0</v>
      </c>
      <c r="L71">
        <f t="shared" si="5"/>
        <v>1.4883353570075042</v>
      </c>
      <c r="M71">
        <f t="shared" si="6"/>
        <v>0.75401924864046288</v>
      </c>
      <c r="N71">
        <f t="shared" si="7"/>
        <v>9.9760725924783227</v>
      </c>
      <c r="O71">
        <f t="shared" si="8"/>
        <v>1.952686756834802E-3</v>
      </c>
      <c r="P71">
        <f t="shared" si="9"/>
        <v>0</v>
      </c>
      <c r="Q71">
        <f>F71*EXP(-N71*Fperm!$M$2) + G71*EXP(-O71*Fperm!$M$2) + H71*EXP(-P71*Fperm!$M$2)</f>
        <v>0.81698896114164665</v>
      </c>
    </row>
    <row r="72" spans="1:17" x14ac:dyDescent="0.55000000000000004">
      <c r="A72" t="s">
        <v>66</v>
      </c>
      <c r="B72" t="s">
        <v>67</v>
      </c>
      <c r="C72">
        <v>500</v>
      </c>
      <c r="D72">
        <v>0.35930000000000001</v>
      </c>
      <c r="E72">
        <v>25</v>
      </c>
      <c r="F72">
        <v>1.4E-3</v>
      </c>
      <c r="G72">
        <v>0.99860000000000004</v>
      </c>
      <c r="H72">
        <v>0</v>
      </c>
      <c r="I72">
        <v>19.210526315789501</v>
      </c>
      <c r="J72">
        <v>1.1668611435239999E-3</v>
      </c>
      <c r="K72">
        <v>0</v>
      </c>
      <c r="L72">
        <f t="shared" si="5"/>
        <v>1.414552450032931</v>
      </c>
      <c r="M72">
        <f t="shared" si="6"/>
        <v>0.70448987245862715</v>
      </c>
      <c r="N72">
        <f t="shared" si="7"/>
        <v>13.533621234073646</v>
      </c>
      <c r="O72">
        <f t="shared" si="8"/>
        <v>8.2204185817815053E-4</v>
      </c>
      <c r="P72">
        <f t="shared" si="9"/>
        <v>0</v>
      </c>
      <c r="Q72">
        <f>F72*EXP(-N72*Fperm!$M$2) + G72*EXP(-O72*Fperm!$M$2) + H72*EXP(-P72*Fperm!$M$2)</f>
        <v>0.91979434981736641</v>
      </c>
    </row>
    <row r="73" spans="1:17" x14ac:dyDescent="0.55000000000000004">
      <c r="A73" t="s">
        <v>66</v>
      </c>
      <c r="B73" t="s">
        <v>67</v>
      </c>
      <c r="C73">
        <v>500</v>
      </c>
      <c r="D73">
        <v>0.35930000000000001</v>
      </c>
      <c r="E73">
        <v>25</v>
      </c>
      <c r="F73">
        <v>1.6000000000000001E-3</v>
      </c>
      <c r="G73">
        <v>0.99839999999999995</v>
      </c>
      <c r="H73">
        <v>0</v>
      </c>
      <c r="I73">
        <v>9.8648648648648702</v>
      </c>
      <c r="J73">
        <v>3.5348179568800003E-4</v>
      </c>
      <c r="K73">
        <v>0</v>
      </c>
      <c r="L73">
        <f t="shared" ref="L73:L95" si="10">(1.1 *(E73-$M$1) - 63.1579 * EXP(-0.19*E73) + 63.1579 *EXP(-0.19*$M$1)) / (E73-$M$1)</f>
        <v>1.414552450032931</v>
      </c>
      <c r="M73">
        <f t="shared" ref="M73:M104" si="11">EXP(LN(L73)*($M$1-E73)/10)</f>
        <v>0.70448987245862715</v>
      </c>
      <c r="N73">
        <f t="shared" ref="N73:N95" si="12">I73*$M73</f>
        <v>6.949697390470245</v>
      </c>
      <c r="O73">
        <f t="shared" ref="O73:O95" si="13">J73*$M73</f>
        <v>2.4902434516068566E-4</v>
      </c>
      <c r="P73">
        <f t="shared" ref="P73:P95" si="14">K73*$M73</f>
        <v>0</v>
      </c>
      <c r="Q73">
        <f>F73*EXP(-N73*Fperm!$M$2) + G73*EXP(-O73*Fperm!$M$2) + H73*EXP(-P73*Fperm!$M$2)</f>
        <v>0.97384442513682645</v>
      </c>
    </row>
    <row r="74" spans="1:17" x14ac:dyDescent="0.55000000000000004">
      <c r="A74" t="s">
        <v>66</v>
      </c>
      <c r="B74" t="s">
        <v>67</v>
      </c>
      <c r="C74">
        <v>500</v>
      </c>
      <c r="D74">
        <v>0.35930000000000001</v>
      </c>
      <c r="E74">
        <v>25</v>
      </c>
      <c r="F74">
        <v>1.1000000000000001E-3</v>
      </c>
      <c r="G74">
        <v>0.99890000000000001</v>
      </c>
      <c r="H74">
        <v>0</v>
      </c>
      <c r="I74">
        <v>20.2777777777778</v>
      </c>
      <c r="J74">
        <v>5.2742616033800004E-4</v>
      </c>
      <c r="K74">
        <v>0</v>
      </c>
      <c r="L74">
        <f t="shared" si="10"/>
        <v>1.414552450032931</v>
      </c>
      <c r="M74">
        <f t="shared" si="11"/>
        <v>0.70448987245862715</v>
      </c>
      <c r="N74">
        <f t="shared" si="12"/>
        <v>14.285489080411066</v>
      </c>
      <c r="O74">
        <f t="shared" si="13"/>
        <v>3.715663884278611E-4</v>
      </c>
      <c r="P74">
        <f t="shared" si="14"/>
        <v>0</v>
      </c>
      <c r="Q74">
        <f>F74*EXP(-N74*Fperm!$M$2) + G74*EXP(-O74*Fperm!$M$2) + H74*EXP(-P74*Fperm!$M$2)</f>
        <v>0.96246532033816024</v>
      </c>
    </row>
    <row r="75" spans="1:17" x14ac:dyDescent="0.55000000000000004">
      <c r="A75" t="s">
        <v>66</v>
      </c>
      <c r="B75" t="s">
        <v>67</v>
      </c>
      <c r="C75">
        <v>500</v>
      </c>
      <c r="D75">
        <v>0.35930000000000001</v>
      </c>
      <c r="E75">
        <v>25</v>
      </c>
      <c r="F75">
        <v>1.2999999999999999E-3</v>
      </c>
      <c r="G75">
        <v>0.99870000000000003</v>
      </c>
      <c r="H75">
        <v>0</v>
      </c>
      <c r="I75">
        <v>17.380952380952401</v>
      </c>
      <c r="J75">
        <v>1.0298661174049999E-3</v>
      </c>
      <c r="K75">
        <v>0</v>
      </c>
      <c r="L75">
        <f t="shared" si="10"/>
        <v>1.414552450032931</v>
      </c>
      <c r="M75">
        <f t="shared" si="11"/>
        <v>0.70448987245862715</v>
      </c>
      <c r="N75">
        <f t="shared" si="12"/>
        <v>12.244704926066628</v>
      </c>
      <c r="O75">
        <f t="shared" si="13"/>
        <v>7.2553024970010993E-4</v>
      </c>
      <c r="P75">
        <f t="shared" si="14"/>
        <v>0</v>
      </c>
      <c r="Q75">
        <f>F75*EXP(-N75*Fperm!$M$2) + G75*EXP(-O75*Fperm!$M$2) + H75*EXP(-P75*Fperm!$M$2)</f>
        <v>0.92880740989880162</v>
      </c>
    </row>
    <row r="76" spans="1:17" x14ac:dyDescent="0.55000000000000004">
      <c r="A76" t="s">
        <v>66</v>
      </c>
      <c r="B76" t="s">
        <v>67</v>
      </c>
      <c r="C76">
        <v>500</v>
      </c>
      <c r="D76">
        <v>0.35930000000000001</v>
      </c>
      <c r="E76">
        <v>25</v>
      </c>
      <c r="F76">
        <v>1.1999999999999999E-3</v>
      </c>
      <c r="G76">
        <v>0.99880000000000002</v>
      </c>
      <c r="H76">
        <v>0</v>
      </c>
      <c r="I76">
        <v>14.038461538461499</v>
      </c>
      <c r="J76">
        <v>1.6207455429500001E-3</v>
      </c>
      <c r="K76">
        <v>0</v>
      </c>
      <c r="L76">
        <f t="shared" si="10"/>
        <v>1.414552450032931</v>
      </c>
      <c r="M76">
        <f t="shared" si="11"/>
        <v>0.70448987245862715</v>
      </c>
      <c r="N76">
        <f t="shared" si="12"/>
        <v>9.8899539787460835</v>
      </c>
      <c r="O76">
        <f t="shared" si="13"/>
        <v>1.141798820840734E-3</v>
      </c>
      <c r="P76">
        <f t="shared" si="14"/>
        <v>0</v>
      </c>
      <c r="Q76">
        <f>F76*EXP(-N76*Fperm!$M$2) + G76*EXP(-O76*Fperm!$M$2) + H76*EXP(-P76*Fperm!$M$2)</f>
        <v>0.89102695213363881</v>
      </c>
    </row>
    <row r="77" spans="1:17" x14ac:dyDescent="0.55000000000000004">
      <c r="A77" t="s">
        <v>68</v>
      </c>
      <c r="B77" t="s">
        <v>69</v>
      </c>
      <c r="C77">
        <v>400</v>
      </c>
      <c r="D77">
        <v>0.92100000000000004</v>
      </c>
      <c r="E77">
        <v>32</v>
      </c>
      <c r="F77">
        <v>1.69129744364062E-2</v>
      </c>
      <c r="G77">
        <v>0.98308702556359395</v>
      </c>
      <c r="H77">
        <v>0</v>
      </c>
      <c r="I77">
        <v>5.7657513409107599</v>
      </c>
      <c r="J77">
        <v>1.0057071679627E-2</v>
      </c>
      <c r="K77">
        <v>0</v>
      </c>
      <c r="L77">
        <f t="shared" si="10"/>
        <v>1.3092915914370866</v>
      </c>
      <c r="M77">
        <f t="shared" si="11"/>
        <v>0.63076529806001136</v>
      </c>
      <c r="N77">
        <f t="shared" si="12"/>
        <v>3.6368358630894857</v>
      </c>
      <c r="O77">
        <f t="shared" si="13"/>
        <v>6.3436518156108233E-3</v>
      </c>
      <c r="P77">
        <f t="shared" si="14"/>
        <v>0</v>
      </c>
      <c r="Q77">
        <f>F77*EXP(-N77*Fperm!$M$2) + G77*EXP(-O77*Fperm!$M$2) + H77*EXP(-P77*Fperm!$M$2)</f>
        <v>0.52130353102548577</v>
      </c>
    </row>
    <row r="78" spans="1:17" x14ac:dyDescent="0.55000000000000004">
      <c r="A78" t="s">
        <v>68</v>
      </c>
      <c r="B78" t="s">
        <v>69</v>
      </c>
      <c r="C78">
        <v>525</v>
      </c>
      <c r="D78">
        <v>0.63700000000000001</v>
      </c>
      <c r="E78">
        <v>32</v>
      </c>
      <c r="F78">
        <v>1.03039848275792E-2</v>
      </c>
      <c r="G78">
        <v>0.98969601517242101</v>
      </c>
      <c r="H78">
        <v>0</v>
      </c>
      <c r="I78">
        <v>2.37327717981626</v>
      </c>
      <c r="J78">
        <v>3.9949680346379997E-3</v>
      </c>
      <c r="K78">
        <v>0</v>
      </c>
      <c r="L78">
        <f t="shared" si="10"/>
        <v>1.3092915914370866</v>
      </c>
      <c r="M78">
        <f t="shared" si="11"/>
        <v>0.63076529806001136</v>
      </c>
      <c r="N78">
        <f t="shared" si="12"/>
        <v>1.4969808877058264</v>
      </c>
      <c r="O78">
        <f t="shared" si="13"/>
        <v>2.5198872031086555E-3</v>
      </c>
      <c r="P78">
        <f t="shared" si="14"/>
        <v>0</v>
      </c>
      <c r="Q78">
        <f>F78*EXP(-N78*Fperm!$M$2) + G78*EXP(-O78*Fperm!$M$2) + H78*EXP(-P78*Fperm!$M$2)</f>
        <v>0.76924469687268127</v>
      </c>
    </row>
    <row r="79" spans="1:17" x14ac:dyDescent="0.55000000000000004">
      <c r="A79" t="s">
        <v>68</v>
      </c>
      <c r="B79" t="s">
        <v>69</v>
      </c>
      <c r="C79">
        <v>650</v>
      </c>
      <c r="D79">
        <v>0.53881744849885005</v>
      </c>
      <c r="E79">
        <v>32</v>
      </c>
      <c r="F79">
        <v>2.32882025108022E-2</v>
      </c>
      <c r="G79">
        <v>0.97671179748919801</v>
      </c>
      <c r="H79">
        <v>0</v>
      </c>
      <c r="I79">
        <v>0.78776461809680498</v>
      </c>
      <c r="J79">
        <v>4.8999999999999998E-4</v>
      </c>
      <c r="K79">
        <v>0</v>
      </c>
      <c r="L79">
        <f t="shared" si="10"/>
        <v>1.3092915914370866</v>
      </c>
      <c r="M79">
        <f t="shared" si="11"/>
        <v>0.63076529806001136</v>
      </c>
      <c r="N79">
        <f t="shared" si="12"/>
        <v>0.49689458413496224</v>
      </c>
      <c r="O79">
        <f t="shared" si="13"/>
        <v>3.0907499604940556E-4</v>
      </c>
      <c r="P79">
        <f t="shared" si="14"/>
        <v>0</v>
      </c>
      <c r="Q79">
        <f>F79*EXP(-N79*Fperm!$M$2) + G79*EXP(-O79*Fperm!$M$2) + H79*EXP(-P79*Fperm!$M$2)</f>
        <v>0.94698582211238325</v>
      </c>
    </row>
    <row r="80" spans="1:17" x14ac:dyDescent="0.55000000000000004">
      <c r="A80" t="s">
        <v>68</v>
      </c>
      <c r="B80" t="s">
        <v>70</v>
      </c>
      <c r="C80">
        <v>400</v>
      </c>
      <c r="D80">
        <v>0.71399999999999997</v>
      </c>
      <c r="E80">
        <v>32</v>
      </c>
      <c r="F80">
        <v>1.85871212632772E-2</v>
      </c>
      <c r="G80">
        <v>0.981412878736723</v>
      </c>
      <c r="H80">
        <v>0</v>
      </c>
      <c r="I80">
        <v>3.7955603323074998</v>
      </c>
      <c r="J80">
        <v>6.5801640254550004E-3</v>
      </c>
      <c r="K80">
        <v>0</v>
      </c>
      <c r="L80">
        <f t="shared" si="10"/>
        <v>1.3092915914370866</v>
      </c>
      <c r="M80">
        <f t="shared" si="11"/>
        <v>0.63076529806001136</v>
      </c>
      <c r="N80">
        <f t="shared" si="12"/>
        <v>2.3941077443126959</v>
      </c>
      <c r="O80">
        <f t="shared" si="13"/>
        <v>4.1505391227998874E-3</v>
      </c>
      <c r="P80">
        <f t="shared" si="14"/>
        <v>0</v>
      </c>
      <c r="Q80">
        <f>F80*EXP(-N80*Fperm!$M$2) + G80*EXP(-O80*Fperm!$M$2) + H80*EXP(-P80*Fperm!$M$2)</f>
        <v>0.64803151803407144</v>
      </c>
    </row>
    <row r="81" spans="1:17" x14ac:dyDescent="0.55000000000000004">
      <c r="A81" t="s">
        <v>68</v>
      </c>
      <c r="B81" t="s">
        <v>70</v>
      </c>
      <c r="C81">
        <v>525</v>
      </c>
      <c r="D81">
        <v>0.45500000000000002</v>
      </c>
      <c r="E81">
        <v>32</v>
      </c>
      <c r="F81">
        <v>7.6286766805571202E-3</v>
      </c>
      <c r="G81">
        <v>0.992371323319443</v>
      </c>
      <c r="H81">
        <v>0</v>
      </c>
      <c r="I81">
        <v>4.5272095775729104</v>
      </c>
      <c r="J81">
        <v>3.1016983971619999E-3</v>
      </c>
      <c r="K81">
        <v>0</v>
      </c>
      <c r="L81">
        <f t="shared" si="10"/>
        <v>1.3092915914370866</v>
      </c>
      <c r="M81">
        <f t="shared" si="11"/>
        <v>0.63076529806001136</v>
      </c>
      <c r="N81">
        <f t="shared" si="12"/>
        <v>2.8556066985779149</v>
      </c>
      <c r="O81">
        <f t="shared" si="13"/>
        <v>1.9564437139781483E-3</v>
      </c>
      <c r="P81">
        <f t="shared" si="14"/>
        <v>0</v>
      </c>
      <c r="Q81">
        <f>F81*EXP(-N81*Fperm!$M$2) + G81*EXP(-O81*Fperm!$M$2) + H81*EXP(-P81*Fperm!$M$2)</f>
        <v>0.81603152166542203</v>
      </c>
    </row>
    <row r="82" spans="1:17" x14ac:dyDescent="0.55000000000000004">
      <c r="A82" t="s">
        <v>68</v>
      </c>
      <c r="B82" t="s">
        <v>70</v>
      </c>
      <c r="C82">
        <v>650</v>
      </c>
      <c r="D82">
        <v>0.41833774250440903</v>
      </c>
      <c r="E82">
        <v>32</v>
      </c>
      <c r="F82">
        <v>8.8558867828360793E-3</v>
      </c>
      <c r="G82">
        <v>0.991144113217164</v>
      </c>
      <c r="H82">
        <v>0</v>
      </c>
      <c r="I82">
        <v>3.2937082511579399</v>
      </c>
      <c r="J82">
        <v>2.311631844747E-3</v>
      </c>
      <c r="K82">
        <v>0</v>
      </c>
      <c r="L82">
        <f t="shared" si="10"/>
        <v>1.3092915914370866</v>
      </c>
      <c r="M82">
        <f t="shared" si="11"/>
        <v>0.63076529806001136</v>
      </c>
      <c r="N82">
        <f t="shared" si="12"/>
        <v>2.0775568667643567</v>
      </c>
      <c r="O82">
        <f t="shared" si="13"/>
        <v>1.4580971495568554E-3</v>
      </c>
      <c r="P82">
        <f t="shared" si="14"/>
        <v>0</v>
      </c>
      <c r="Q82">
        <f>F82*EXP(-N82*Fperm!$M$2) + G82*EXP(-O82*Fperm!$M$2) + H82*EXP(-P82*Fperm!$M$2)</f>
        <v>0.8566678159677471</v>
      </c>
    </row>
    <row r="83" spans="1:17" x14ac:dyDescent="0.55000000000000004">
      <c r="A83" t="s">
        <v>68</v>
      </c>
      <c r="B83" t="s">
        <v>70</v>
      </c>
      <c r="C83">
        <v>650</v>
      </c>
      <c r="D83">
        <v>0.35047714995833701</v>
      </c>
      <c r="E83">
        <v>32</v>
      </c>
      <c r="F83">
        <v>2.7667686403780702E-3</v>
      </c>
      <c r="G83">
        <v>0.99723323135962205</v>
      </c>
      <c r="H83">
        <v>0</v>
      </c>
      <c r="I83">
        <v>6.3900536207829504</v>
      </c>
      <c r="J83">
        <v>1.4194521123159999E-3</v>
      </c>
      <c r="K83">
        <v>0</v>
      </c>
      <c r="L83">
        <f t="shared" si="10"/>
        <v>1.3092915914370866</v>
      </c>
      <c r="M83">
        <f t="shared" si="11"/>
        <v>0.63076529806001136</v>
      </c>
      <c r="N83">
        <f t="shared" si="12"/>
        <v>4.0306240767326127</v>
      </c>
      <c r="O83">
        <f t="shared" si="13"/>
        <v>8.9534113470691437E-4</v>
      </c>
      <c r="P83">
        <f t="shared" si="14"/>
        <v>0</v>
      </c>
      <c r="Q83">
        <f>F83*EXP(-N83*Fperm!$M$2) + G83*EXP(-O83*Fperm!$M$2) + H83*EXP(-P83*Fperm!$M$2)</f>
        <v>0.91182725822421407</v>
      </c>
    </row>
    <row r="84" spans="1:17" x14ac:dyDescent="0.55000000000000004">
      <c r="A84" t="s">
        <v>71</v>
      </c>
      <c r="B84" t="s">
        <v>72</v>
      </c>
      <c r="C84">
        <v>400</v>
      </c>
      <c r="D84">
        <v>0.62</v>
      </c>
      <c r="E84">
        <v>32</v>
      </c>
      <c r="F84">
        <v>7.6641193454630397E-3</v>
      </c>
      <c r="G84">
        <v>0.99233588065453704</v>
      </c>
      <c r="H84">
        <v>0</v>
      </c>
      <c r="I84">
        <v>9.0424811814905102</v>
      </c>
      <c r="J84">
        <v>6.7622386349530002E-3</v>
      </c>
      <c r="K84">
        <v>0</v>
      </c>
      <c r="L84">
        <f t="shared" si="10"/>
        <v>1.3092915914370866</v>
      </c>
      <c r="M84">
        <f t="shared" si="11"/>
        <v>0.63076529806001136</v>
      </c>
      <c r="N84">
        <f t="shared" si="12"/>
        <v>5.7036833376449056</v>
      </c>
      <c r="O84">
        <f t="shared" si="13"/>
        <v>4.2653854681290538E-3</v>
      </c>
      <c r="P84">
        <f t="shared" si="14"/>
        <v>0</v>
      </c>
      <c r="Q84">
        <f>F84*EXP(-N84*Fperm!$M$2) + G84*EXP(-O84*Fperm!$M$2) + H84*EXP(-P84*Fperm!$M$2)</f>
        <v>0.64776183650270769</v>
      </c>
    </row>
    <row r="85" spans="1:17" x14ac:dyDescent="0.55000000000000004">
      <c r="A85" t="s">
        <v>71</v>
      </c>
      <c r="B85" t="s">
        <v>72</v>
      </c>
      <c r="C85">
        <v>525</v>
      </c>
      <c r="D85">
        <v>0.59</v>
      </c>
      <c r="E85">
        <v>32</v>
      </c>
      <c r="F85">
        <v>4.8899103282742098E-3</v>
      </c>
      <c r="G85">
        <v>0.99511008967172598</v>
      </c>
      <c r="H85">
        <v>0</v>
      </c>
      <c r="I85">
        <v>12.5057976030583</v>
      </c>
      <c r="J85">
        <v>8.8056979166560006E-3</v>
      </c>
      <c r="K85">
        <v>0</v>
      </c>
      <c r="L85">
        <f t="shared" si="10"/>
        <v>1.3092915914370866</v>
      </c>
      <c r="M85">
        <f t="shared" si="11"/>
        <v>0.63076529806001136</v>
      </c>
      <c r="N85">
        <f t="shared" si="12"/>
        <v>7.8882231525712436</v>
      </c>
      <c r="O85">
        <f t="shared" si="13"/>
        <v>5.554328671025943E-3</v>
      </c>
      <c r="P85">
        <f t="shared" si="14"/>
        <v>0</v>
      </c>
      <c r="Q85">
        <f>F85*EXP(-N85*Fperm!$M$2) + G85*EXP(-O85*Fperm!$M$2) + H85*EXP(-P85*Fperm!$M$2)</f>
        <v>0.57101787096125267</v>
      </c>
    </row>
    <row r="86" spans="1:17" x14ac:dyDescent="0.55000000000000004">
      <c r="A86" t="s">
        <v>71</v>
      </c>
      <c r="B86" t="s">
        <v>72</v>
      </c>
      <c r="C86">
        <v>650</v>
      </c>
      <c r="D86">
        <v>0.43</v>
      </c>
      <c r="E86">
        <v>32</v>
      </c>
      <c r="F86">
        <v>3.9557613261170903E-3</v>
      </c>
      <c r="G86">
        <v>0.99604423867388303</v>
      </c>
      <c r="H86">
        <v>0</v>
      </c>
      <c r="I86">
        <v>10.924954630467299</v>
      </c>
      <c r="J86">
        <v>3.6506130968870002E-3</v>
      </c>
      <c r="K86">
        <v>0</v>
      </c>
      <c r="L86">
        <f t="shared" si="10"/>
        <v>1.3092915914370866</v>
      </c>
      <c r="M86">
        <f t="shared" si="11"/>
        <v>0.63076529806001136</v>
      </c>
      <c r="N86">
        <f t="shared" si="12"/>
        <v>6.8910822637788076</v>
      </c>
      <c r="O86">
        <f t="shared" si="13"/>
        <v>2.3026800581597098E-3</v>
      </c>
      <c r="P86">
        <f t="shared" si="14"/>
        <v>0</v>
      </c>
      <c r="Q86">
        <f>F86*EXP(-N86*Fperm!$M$2) + G86*EXP(-O86*Fperm!$M$2) + H86*EXP(-P86*Fperm!$M$2)</f>
        <v>0.79117854833724932</v>
      </c>
    </row>
    <row r="87" spans="1:17" x14ac:dyDescent="0.55000000000000004">
      <c r="A87" t="s">
        <v>71</v>
      </c>
      <c r="B87" t="s">
        <v>73</v>
      </c>
      <c r="C87">
        <v>400</v>
      </c>
      <c r="D87">
        <v>0.56000000000000005</v>
      </c>
      <c r="E87">
        <v>32</v>
      </c>
      <c r="F87">
        <v>3.6953584510382798E-3</v>
      </c>
      <c r="G87">
        <v>0.99630464154896203</v>
      </c>
      <c r="H87">
        <v>0</v>
      </c>
      <c r="I87">
        <v>17.266041064709999</v>
      </c>
      <c r="J87">
        <v>8.2168682707960006E-3</v>
      </c>
      <c r="K87">
        <v>0</v>
      </c>
      <c r="L87">
        <f t="shared" si="10"/>
        <v>1.3092915914370866</v>
      </c>
      <c r="M87">
        <f t="shared" si="11"/>
        <v>0.63076529806001136</v>
      </c>
      <c r="N87">
        <f t="shared" si="12"/>
        <v>10.890819538498198</v>
      </c>
      <c r="O87">
        <f t="shared" si="13"/>
        <v>5.1829153639484891E-3</v>
      </c>
      <c r="P87">
        <f t="shared" si="14"/>
        <v>0</v>
      </c>
      <c r="Q87">
        <f>F87*EXP(-N87*Fperm!$M$2) + G87*EXP(-O87*Fperm!$M$2) + H87*EXP(-P87*Fperm!$M$2)</f>
        <v>0.59333640966402101</v>
      </c>
    </row>
    <row r="88" spans="1:17" x14ac:dyDescent="0.55000000000000004">
      <c r="A88" t="s">
        <v>71</v>
      </c>
      <c r="B88" t="s">
        <v>73</v>
      </c>
      <c r="C88">
        <v>650</v>
      </c>
      <c r="D88">
        <v>0.44</v>
      </c>
      <c r="E88">
        <v>32</v>
      </c>
      <c r="F88">
        <v>4.74856456779673E-3</v>
      </c>
      <c r="G88">
        <v>0.99525143543220296</v>
      </c>
      <c r="H88">
        <v>0</v>
      </c>
      <c r="I88">
        <v>11.6477987391395</v>
      </c>
      <c r="J88">
        <v>4.3653403954690001E-3</v>
      </c>
      <c r="K88">
        <v>0</v>
      </c>
      <c r="L88">
        <f t="shared" si="10"/>
        <v>1.3092915914370866</v>
      </c>
      <c r="M88">
        <f t="shared" si="11"/>
        <v>0.63076529806001136</v>
      </c>
      <c r="N88">
        <f t="shared" si="12"/>
        <v>7.3470272434363508</v>
      </c>
      <c r="O88">
        <f t="shared" si="13"/>
        <v>2.7535052356814117E-3</v>
      </c>
      <c r="P88">
        <f t="shared" si="14"/>
        <v>0</v>
      </c>
      <c r="Q88">
        <f>F88*EXP(-N88*Fperm!$M$2) + G88*EXP(-O88*Fperm!$M$2) + H88*EXP(-P88*Fperm!$M$2)</f>
        <v>0.75570030875461236</v>
      </c>
    </row>
    <row r="89" spans="1:17" x14ac:dyDescent="0.55000000000000004">
      <c r="A89" t="s">
        <v>71</v>
      </c>
      <c r="B89" t="s">
        <v>74</v>
      </c>
      <c r="C89">
        <v>400</v>
      </c>
      <c r="D89">
        <v>0.91</v>
      </c>
      <c r="E89">
        <v>32</v>
      </c>
      <c r="F89">
        <v>8.8807781576417093E-3</v>
      </c>
      <c r="G89">
        <v>0.99111922184235801</v>
      </c>
      <c r="H89">
        <v>0</v>
      </c>
      <c r="I89">
        <v>9.6214748417137805</v>
      </c>
      <c r="J89">
        <v>1.0666299765182999E-2</v>
      </c>
      <c r="K89">
        <v>0</v>
      </c>
      <c r="L89">
        <f t="shared" si="10"/>
        <v>1.3092915914370866</v>
      </c>
      <c r="M89">
        <f t="shared" si="11"/>
        <v>0.63076529806001136</v>
      </c>
      <c r="N89">
        <f t="shared" si="12"/>
        <v>6.0688924463104934</v>
      </c>
      <c r="O89">
        <f t="shared" si="13"/>
        <v>6.7279317505830839E-3</v>
      </c>
      <c r="P89">
        <f t="shared" si="14"/>
        <v>0</v>
      </c>
      <c r="Q89">
        <f>F89*EXP(-N89*Fperm!$M$2) + G89*EXP(-O89*Fperm!$M$2) + H89*EXP(-P89*Fperm!$M$2)</f>
        <v>0.50574958557416505</v>
      </c>
    </row>
    <row r="90" spans="1:17" x14ac:dyDescent="0.55000000000000004">
      <c r="A90" t="s">
        <v>71</v>
      </c>
      <c r="B90" t="s">
        <v>74</v>
      </c>
      <c r="C90">
        <v>525</v>
      </c>
      <c r="D90">
        <v>0.57999999999999996</v>
      </c>
      <c r="E90">
        <v>32</v>
      </c>
      <c r="F90">
        <v>6.1302852077905296E-3</v>
      </c>
      <c r="G90">
        <v>0.99386971479220998</v>
      </c>
      <c r="H90">
        <v>0</v>
      </c>
      <c r="I90">
        <v>4.8453984796551897</v>
      </c>
      <c r="J90">
        <v>7.0962345170709996E-3</v>
      </c>
      <c r="K90">
        <v>0</v>
      </c>
      <c r="L90">
        <f t="shared" si="10"/>
        <v>1.3092915914370866</v>
      </c>
      <c r="M90">
        <f t="shared" si="11"/>
        <v>0.63076529806001136</v>
      </c>
      <c r="N90">
        <f t="shared" si="12"/>
        <v>3.0563092162392316</v>
      </c>
      <c r="O90">
        <f t="shared" si="13"/>
        <v>4.4760584802640297E-3</v>
      </c>
      <c r="P90">
        <f t="shared" si="14"/>
        <v>0</v>
      </c>
      <c r="Q90">
        <f>F90*EXP(-N90*Fperm!$M$2) + G90*EXP(-O90*Fperm!$M$2) + H90*EXP(-P90*Fperm!$M$2)</f>
        <v>0.63523834720897299</v>
      </c>
    </row>
    <row r="91" spans="1:17" x14ac:dyDescent="0.55000000000000004">
      <c r="A91" t="s">
        <v>71</v>
      </c>
      <c r="B91" t="s">
        <v>74</v>
      </c>
      <c r="C91">
        <v>650</v>
      </c>
      <c r="D91">
        <v>0.51</v>
      </c>
      <c r="E91">
        <v>32</v>
      </c>
      <c r="F91">
        <v>2.8830130839334498E-3</v>
      </c>
      <c r="G91">
        <v>0.99711698691606698</v>
      </c>
      <c r="H91">
        <v>0</v>
      </c>
      <c r="I91">
        <v>12.9298297517514</v>
      </c>
      <c r="J91">
        <v>5.018165008717E-3</v>
      </c>
      <c r="K91">
        <v>0</v>
      </c>
      <c r="L91">
        <f t="shared" si="10"/>
        <v>1.3092915914370866</v>
      </c>
      <c r="M91">
        <f t="shared" si="11"/>
        <v>0.63076529806001136</v>
      </c>
      <c r="N91">
        <f t="shared" si="12"/>
        <v>8.1556879172286756</v>
      </c>
      <c r="O91">
        <f t="shared" si="13"/>
        <v>3.1652843474376979E-3</v>
      </c>
      <c r="P91">
        <f t="shared" si="14"/>
        <v>0</v>
      </c>
      <c r="Q91">
        <f>F91*EXP(-N91*Fperm!$M$2) + G91*EXP(-O91*Fperm!$M$2) + H91*EXP(-P91*Fperm!$M$2)</f>
        <v>0.72657351408182536</v>
      </c>
    </row>
    <row r="92" spans="1:17" x14ac:dyDescent="0.55000000000000004">
      <c r="A92" t="s">
        <v>71</v>
      </c>
      <c r="B92" t="s">
        <v>75</v>
      </c>
      <c r="C92">
        <v>400</v>
      </c>
      <c r="D92">
        <v>0.91698161663907596</v>
      </c>
      <c r="E92">
        <v>32</v>
      </c>
      <c r="F92">
        <v>1.09608970096926E-2</v>
      </c>
      <c r="G92">
        <v>0.98903910299030795</v>
      </c>
      <c r="H92">
        <v>0</v>
      </c>
      <c r="I92">
        <v>1.7337630335001</v>
      </c>
      <c r="J92">
        <v>4.7903528521780004E-3</v>
      </c>
      <c r="K92">
        <v>0</v>
      </c>
      <c r="L92">
        <f t="shared" si="10"/>
        <v>1.3092915914370866</v>
      </c>
      <c r="M92">
        <f t="shared" si="11"/>
        <v>0.63076529806001136</v>
      </c>
      <c r="N92">
        <f t="shared" si="12"/>
        <v>1.09359755659112</v>
      </c>
      <c r="O92">
        <f t="shared" si="13"/>
        <v>3.0215883446166819E-3</v>
      </c>
      <c r="P92">
        <f t="shared" si="14"/>
        <v>0</v>
      </c>
      <c r="Q92">
        <f>F92*EXP(-N92*Fperm!$M$2) + G92*EXP(-O92*Fperm!$M$2) + H92*EXP(-P92*Fperm!$M$2)</f>
        <v>0.73111812052888914</v>
      </c>
    </row>
    <row r="93" spans="1:17" x14ac:dyDescent="0.55000000000000004">
      <c r="A93" t="s">
        <v>71</v>
      </c>
      <c r="B93" t="s">
        <v>76</v>
      </c>
      <c r="C93">
        <v>525</v>
      </c>
      <c r="D93">
        <v>0.75733301804065301</v>
      </c>
      <c r="E93">
        <v>32</v>
      </c>
      <c r="F93">
        <v>4.3355499963046501E-3</v>
      </c>
      <c r="G93">
        <v>0.99566445000369597</v>
      </c>
      <c r="H93">
        <v>0</v>
      </c>
      <c r="I93">
        <v>3.7972706201197299</v>
      </c>
      <c r="J93">
        <v>3.7928133804489999E-3</v>
      </c>
      <c r="K93">
        <v>0</v>
      </c>
      <c r="L93">
        <f t="shared" si="10"/>
        <v>1.3092915914370866</v>
      </c>
      <c r="M93">
        <f t="shared" si="11"/>
        <v>0.63076529806001136</v>
      </c>
      <c r="N93">
        <f t="shared" si="12"/>
        <v>2.3951865345143455</v>
      </c>
      <c r="O93">
        <f t="shared" si="13"/>
        <v>2.3923750624049128E-3</v>
      </c>
      <c r="P93">
        <f t="shared" si="14"/>
        <v>0</v>
      </c>
      <c r="Q93">
        <f>F93*EXP(-N93*Fperm!$M$2) + G93*EXP(-O93*Fperm!$M$2) + H93*EXP(-P93*Fperm!$M$2)</f>
        <v>0.78381482276159231</v>
      </c>
    </row>
    <row r="94" spans="1:17" x14ac:dyDescent="0.55000000000000004">
      <c r="A94" t="s">
        <v>71</v>
      </c>
      <c r="B94" t="s">
        <v>76</v>
      </c>
      <c r="C94">
        <v>650</v>
      </c>
      <c r="D94">
        <v>0.65861856876188196</v>
      </c>
      <c r="E94">
        <v>32</v>
      </c>
      <c r="F94">
        <v>1.47513249807248E-2</v>
      </c>
      <c r="G94">
        <v>0.98524867501927504</v>
      </c>
      <c r="H94">
        <v>0</v>
      </c>
      <c r="I94">
        <v>1.59349043595132</v>
      </c>
      <c r="J94">
        <v>6.8218757413199998E-4</v>
      </c>
      <c r="K94">
        <v>0</v>
      </c>
      <c r="L94">
        <f t="shared" si="10"/>
        <v>1.3092915914370866</v>
      </c>
      <c r="M94">
        <f t="shared" si="11"/>
        <v>0.63076529806001136</v>
      </c>
      <c r="N94">
        <f t="shared" si="12"/>
        <v>1.0051184697886117</v>
      </c>
      <c r="O94">
        <f t="shared" si="13"/>
        <v>4.3030024853020704E-4</v>
      </c>
      <c r="P94">
        <f t="shared" si="14"/>
        <v>0</v>
      </c>
      <c r="Q94">
        <f>F94*EXP(-N94*Fperm!$M$2) + G94*EXP(-O94*Fperm!$M$2) + H94*EXP(-P94*Fperm!$M$2)</f>
        <v>0.94375259139117262</v>
      </c>
    </row>
    <row r="95" spans="1:17" x14ac:dyDescent="0.55000000000000004">
      <c r="A95" t="s">
        <v>71</v>
      </c>
      <c r="B95" t="s">
        <v>76</v>
      </c>
      <c r="C95">
        <v>650</v>
      </c>
      <c r="D95">
        <v>0.42957256929716497</v>
      </c>
      <c r="E95">
        <v>32</v>
      </c>
      <c r="F95">
        <v>3.1427369476387701E-3</v>
      </c>
      <c r="G95">
        <v>0.996857263052361</v>
      </c>
      <c r="H95">
        <v>0</v>
      </c>
      <c r="I95">
        <v>8.5766959478779903</v>
      </c>
      <c r="J95">
        <v>1.9838393460469999E-3</v>
      </c>
      <c r="K95">
        <v>0</v>
      </c>
      <c r="L95">
        <f t="shared" si="10"/>
        <v>1.3092915914370866</v>
      </c>
      <c r="M95">
        <f t="shared" si="11"/>
        <v>0.63076529806001136</v>
      </c>
      <c r="N95">
        <f t="shared" si="12"/>
        <v>5.409882175933352</v>
      </c>
      <c r="O95">
        <f t="shared" si="13"/>
        <v>1.2513370164125139E-3</v>
      </c>
      <c r="P95">
        <f t="shared" si="14"/>
        <v>0</v>
      </c>
      <c r="Q95">
        <f>F95*EXP(-N95*Fperm!$M$2) + G95*EXP(-O95*Fperm!$M$2) + H95*EXP(-P95*Fperm!$M$2)</f>
        <v>0.87960583435663398</v>
      </c>
    </row>
  </sheetData>
  <mergeCells count="3">
    <mergeCell ref="L6:Q6"/>
    <mergeCell ref="F7:K7"/>
    <mergeCell ref="N7:P7"/>
  </mergeCell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69</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 Page</vt:lpstr>
      <vt:lpstr>Fperm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Johannes Lehmann</dc:creator>
  <dc:description/>
  <cp:lastModifiedBy>Johannes Lehmann</cp:lastModifiedBy>
  <cp:revision>12</cp:revision>
  <dcterms:created xsi:type="dcterms:W3CDTF">2021-11-24T20:20:18Z</dcterms:created>
  <dcterms:modified xsi:type="dcterms:W3CDTF">2021-11-24T20:20:18Z</dcterms:modified>
  <dc:language>en-US</dc:language>
</cp:coreProperties>
</file>